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３　基本物資\３４　米穀\精米使用量申請書\２０２４年（令和６年）度　第３－三半期、２０２４（令和７年）度　第１・第２ー三半期分申請書\提出依頼\"/>
    </mc:Choice>
  </mc:AlternateContent>
  <xr:revisionPtr revIDLastSave="0" documentId="13_ncr:1_{C1A8AEFE-5AE3-4BE7-B0A7-025261675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-11" sheetId="19" r:id="rId1"/>
    <sheet name="記入例" sheetId="20" r:id="rId2"/>
  </sheets>
  <definedNames>
    <definedName name="_xlnm.Print_Area" localSheetId="0">'12-11'!$A$1:$F$54</definedName>
    <definedName name="_xlnm.Print_Area" localSheetId="1">記入例!$A$1:$J$54</definedName>
  </definedNames>
  <calcPr calcId="191029"/>
</workbook>
</file>

<file path=xl/calcChain.xml><?xml version="1.0" encoding="utf-8"?>
<calcChain xmlns="http://schemas.openxmlformats.org/spreadsheetml/2006/main">
  <c r="B51" i="19" l="1"/>
  <c r="B33" i="20"/>
  <c r="B51" i="20"/>
  <c r="B38" i="19"/>
  <c r="B40" i="20"/>
  <c r="B40" i="19"/>
  <c r="B23" i="19"/>
  <c r="B21" i="19"/>
  <c r="B23" i="20"/>
  <c r="B21" i="20"/>
  <c r="F50" i="20" l="1"/>
  <c r="E50" i="20"/>
  <c r="D50" i="20"/>
  <c r="C50" i="20"/>
  <c r="J49" i="20"/>
  <c r="I49" i="20"/>
  <c r="H49" i="20"/>
  <c r="G49" i="20"/>
  <c r="J48" i="20"/>
  <c r="I48" i="20"/>
  <c r="H48" i="20"/>
  <c r="G48" i="20"/>
  <c r="J47" i="20"/>
  <c r="I47" i="20"/>
  <c r="H47" i="20"/>
  <c r="G47" i="20"/>
  <c r="J46" i="20"/>
  <c r="I46" i="20"/>
  <c r="H46" i="20"/>
  <c r="G46" i="20"/>
  <c r="J45" i="20"/>
  <c r="I45" i="20"/>
  <c r="H45" i="20"/>
  <c r="G45" i="20"/>
  <c r="J44" i="20"/>
  <c r="I44" i="20"/>
  <c r="H44" i="20"/>
  <c r="G44" i="20"/>
  <c r="J43" i="20"/>
  <c r="I43" i="20"/>
  <c r="H43" i="20"/>
  <c r="G43" i="20"/>
  <c r="J42" i="20"/>
  <c r="I42" i="20"/>
  <c r="H42" i="20"/>
  <c r="G42" i="20"/>
  <c r="B38" i="20"/>
  <c r="F29" i="20"/>
  <c r="E29" i="20"/>
  <c r="E53" i="20" s="1"/>
  <c r="D29" i="20"/>
  <c r="D53" i="20" s="1"/>
  <c r="C29" i="20"/>
  <c r="J28" i="20"/>
  <c r="I28" i="20"/>
  <c r="H28" i="20"/>
  <c r="G28" i="20"/>
  <c r="J27" i="20"/>
  <c r="I27" i="20"/>
  <c r="H27" i="20"/>
  <c r="G27" i="20"/>
  <c r="J26" i="20"/>
  <c r="I26" i="20"/>
  <c r="H26" i="20"/>
  <c r="G26" i="20"/>
  <c r="J25" i="20"/>
  <c r="I25" i="20"/>
  <c r="H25" i="20"/>
  <c r="G25" i="20"/>
  <c r="F53" i="20" l="1"/>
  <c r="C53" i="20"/>
  <c r="B44" i="20"/>
  <c r="B45" i="20"/>
  <c r="B42" i="20"/>
  <c r="J29" i="20"/>
  <c r="B26" i="20"/>
  <c r="G29" i="20"/>
  <c r="I29" i="20"/>
  <c r="B27" i="20"/>
  <c r="B47" i="20"/>
  <c r="G50" i="20"/>
  <c r="B25" i="20"/>
  <c r="B43" i="20"/>
  <c r="H50" i="20"/>
  <c r="B28" i="20"/>
  <c r="I50" i="20"/>
  <c r="B48" i="20"/>
  <c r="H29" i="20"/>
  <c r="J50" i="20"/>
  <c r="B49" i="20"/>
  <c r="B46" i="20"/>
  <c r="G25" i="19"/>
  <c r="H25" i="19"/>
  <c r="I25" i="19"/>
  <c r="J25" i="19"/>
  <c r="G26" i="19"/>
  <c r="H26" i="19"/>
  <c r="I26" i="19"/>
  <c r="J26" i="19"/>
  <c r="G27" i="19"/>
  <c r="H27" i="19"/>
  <c r="I27" i="19"/>
  <c r="J27" i="19"/>
  <c r="G28" i="19"/>
  <c r="H28" i="19"/>
  <c r="I28" i="19"/>
  <c r="J28" i="19"/>
  <c r="C29" i="19"/>
  <c r="D29" i="19"/>
  <c r="E29" i="19"/>
  <c r="E53" i="19" s="1"/>
  <c r="F29" i="19"/>
  <c r="J43" i="19"/>
  <c r="I43" i="19"/>
  <c r="H43" i="19"/>
  <c r="J49" i="19"/>
  <c r="I49" i="19"/>
  <c r="H49" i="19"/>
  <c r="G49" i="19"/>
  <c r="J48" i="19"/>
  <c r="I48" i="19"/>
  <c r="H48" i="19"/>
  <c r="G48" i="19"/>
  <c r="J47" i="19"/>
  <c r="I47" i="19"/>
  <c r="H47" i="19"/>
  <c r="G47" i="19"/>
  <c r="J46" i="19"/>
  <c r="I46" i="19"/>
  <c r="H46" i="19"/>
  <c r="G46" i="19"/>
  <c r="J45" i="19"/>
  <c r="I45" i="19"/>
  <c r="H45" i="19"/>
  <c r="G45" i="19"/>
  <c r="J44" i="19"/>
  <c r="I44" i="19"/>
  <c r="H44" i="19"/>
  <c r="G44" i="19"/>
  <c r="G43" i="19"/>
  <c r="J42" i="19"/>
  <c r="I42" i="19"/>
  <c r="H42" i="19"/>
  <c r="G42" i="19"/>
  <c r="F50" i="19"/>
  <c r="E50" i="19"/>
  <c r="D50" i="19"/>
  <c r="C50" i="19"/>
  <c r="B29" i="20" l="1"/>
  <c r="B32" i="20" s="1"/>
  <c r="B50" i="20"/>
  <c r="C53" i="19"/>
  <c r="D53" i="19"/>
  <c r="F53" i="19"/>
  <c r="H29" i="19"/>
  <c r="I29" i="19"/>
  <c r="B25" i="19"/>
  <c r="B28" i="19"/>
  <c r="G29" i="19"/>
  <c r="B27" i="19"/>
  <c r="J29" i="19"/>
  <c r="B26" i="19"/>
  <c r="B44" i="19"/>
  <c r="B47" i="19"/>
  <c r="B42" i="19"/>
  <c r="B49" i="19"/>
  <c r="B45" i="19"/>
  <c r="B46" i="19"/>
  <c r="B48" i="19"/>
  <c r="B43" i="19"/>
  <c r="H50" i="19"/>
  <c r="I50" i="19"/>
  <c r="G50" i="19"/>
  <c r="J50" i="19"/>
  <c r="B54" i="20" l="1"/>
  <c r="B53" i="20"/>
  <c r="B29" i="19"/>
  <c r="B32" i="19" s="1"/>
  <c r="B33" i="19" s="1"/>
  <c r="B50" i="19"/>
  <c r="B54" i="19" l="1"/>
  <c r="B53" i="19"/>
</calcChain>
</file>

<file path=xl/sharedStrings.xml><?xml version="1.0" encoding="utf-8"?>
<sst xmlns="http://schemas.openxmlformats.org/spreadsheetml/2006/main" count="200" uniqueCount="67">
  <si>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</si>
  <si>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</si>
  <si>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</si>
  <si>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配合率</t>
    <rPh sb="0" eb="3">
      <t>ハイゴウリツ</t>
    </rPh>
    <phoneticPr fontId="1"/>
  </si>
  <si>
    <t>①</t>
    <phoneticPr fontId="1"/>
  </si>
  <si>
    <t>②</t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</si>
  <si>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</si>
  <si>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</si>
  <si>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</si>
  <si>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</si>
  <si>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</si>
  <si>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</si>
  <si>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</si>
  <si>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</si>
  <si>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</si>
  <si>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</si>
  <si>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玄米確保量（袋/30kg）</t>
    <rPh sb="0" eb="2">
      <t>ゲンマイ</t>
    </rPh>
    <rPh sb="2" eb="5">
      <t>カクホリョウ</t>
    </rPh>
    <rPh sb="6" eb="7">
      <t>タイ</t>
    </rPh>
    <phoneticPr fontId="1"/>
  </si>
  <si>
    <t>調整後精米合計(kg)</t>
    <rPh sb="0" eb="3">
      <t>チョウセイゴ</t>
    </rPh>
    <rPh sb="3" eb="5">
      <t>セイマイ</t>
    </rPh>
    <rPh sb="5" eb="7">
      <t>ゴウケイ</t>
    </rPh>
    <phoneticPr fontId="1"/>
  </si>
  <si>
    <t>有洗米・無洗米</t>
    <rPh sb="0" eb="3">
      <t>ユウセンマイ</t>
    </rPh>
    <rPh sb="4" eb="7">
      <t>ムセンマイ</t>
    </rPh>
    <phoneticPr fontId="1"/>
  </si>
  <si>
    <t>総計(kg)</t>
    <rPh sb="0" eb="1">
      <t>ソウ</t>
    </rPh>
    <rPh sb="1" eb="2">
      <t>ケイ</t>
    </rPh>
    <phoneticPr fontId="1"/>
  </si>
  <si>
    <t>米飯給食
予定日数
（月平均）</t>
    <rPh sb="0" eb="2">
      <t>ベイハン</t>
    </rPh>
    <rPh sb="2" eb="4">
      <t>キュウショク</t>
    </rPh>
    <rPh sb="5" eb="7">
      <t>ヨテイ</t>
    </rPh>
    <rPh sb="7" eb="9">
      <t>ニッスウ</t>
    </rPh>
    <phoneticPr fontId="1"/>
  </si>
  <si>
    <t>月</t>
    <rPh sb="0" eb="1">
      <t>ツキ</t>
    </rPh>
    <phoneticPr fontId="1"/>
  </si>
  <si>
    <t>12月分</t>
    <rPh sb="2" eb="3">
      <t>ガツ</t>
    </rPh>
    <rPh sb="3" eb="4">
      <t>フン</t>
    </rPh>
    <phoneticPr fontId="1"/>
  </si>
  <si>
    <t>10月分</t>
    <rPh sb="2" eb="3">
      <t>ガツ</t>
    </rPh>
    <phoneticPr fontId="1"/>
  </si>
  <si>
    <t>11月分</t>
    <rPh sb="2" eb="3">
      <t>ガツ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</si>
  <si>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</si>
  <si>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</si>
  <si>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１月分</t>
    <rPh sb="1" eb="2">
      <t>ガツ</t>
    </rPh>
    <phoneticPr fontId="1"/>
  </si>
  <si>
    <t>２月分</t>
    <rPh sb="1" eb="2">
      <t>ガツ</t>
    </rPh>
    <phoneticPr fontId="1"/>
  </si>
  <si>
    <t>３月分</t>
    <rPh sb="1" eb="2">
      <t>ガツ</t>
    </rPh>
    <phoneticPr fontId="1"/>
  </si>
  <si>
    <t>４月分</t>
    <rPh sb="1" eb="2">
      <t>ガツ</t>
    </rPh>
    <phoneticPr fontId="1"/>
  </si>
  <si>
    <t>５月分</t>
    <rPh sb="1" eb="2">
      <t>ガツ</t>
    </rPh>
    <phoneticPr fontId="1"/>
  </si>
  <si>
    <t>６月分</t>
    <rPh sb="1" eb="2">
      <t>ガツ</t>
    </rPh>
    <phoneticPr fontId="1"/>
  </si>
  <si>
    <t>７月分</t>
    <rPh sb="1" eb="2">
      <t>ガツ</t>
    </rPh>
    <phoneticPr fontId="1"/>
  </si>
  <si>
    <t>８月分</t>
    <rPh sb="1" eb="2">
      <t>ガツ</t>
    </rPh>
    <phoneticPr fontId="1"/>
  </si>
  <si>
    <t>９月分</t>
    <rPh sb="1" eb="2">
      <t>ガツ</t>
    </rPh>
    <phoneticPr fontId="1"/>
  </si>
  <si>
    <t>学校給食用精米の使用見込数量は下記のとおりです。</t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</si>
  <si>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</si>
  <si>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１食当たりの給食量(g)</t>
    <rPh sb="1" eb="2">
      <t>ショク</t>
    </rPh>
    <rPh sb="2" eb="3">
      <t>ア</t>
    </rPh>
    <rPh sb="6" eb="8">
      <t>キュウショク</t>
    </rPh>
    <rPh sb="8" eb="9">
      <t>リョウ</t>
    </rPh>
    <phoneticPr fontId="1"/>
  </si>
  <si>
    <t>12～３月計</t>
    <rPh sb="4" eb="5">
      <t>ガツ</t>
    </rPh>
    <rPh sb="5" eb="6">
      <t>ケイ</t>
    </rPh>
    <phoneticPr fontId="1"/>
  </si>
  <si>
    <t>期末調整数量(kg)</t>
    <rPh sb="0" eb="2">
      <t>キマツ</t>
    </rPh>
    <phoneticPr fontId="1"/>
  </si>
  <si>
    <t>４～11月計</t>
    <phoneticPr fontId="1"/>
  </si>
  <si>
    <t>（玄米確保量を計算する歩留率を有洗米90%、無洗米87%で計算します）</t>
    <rPh sb="1" eb="3">
      <t>ゲンマイ</t>
    </rPh>
    <rPh sb="3" eb="6">
      <t>カクホリョウ</t>
    </rPh>
    <rPh sb="7" eb="9">
      <t>ケイサン</t>
    </rPh>
    <rPh sb="11" eb="13">
      <t>ブド</t>
    </rPh>
    <rPh sb="13" eb="14">
      <t>リツ</t>
    </rPh>
    <rPh sb="15" eb="18">
      <t>ユウセンマイ</t>
    </rPh>
    <rPh sb="22" eb="25">
      <t>ムセンマイ</t>
    </rPh>
    <rPh sb="29" eb="31">
      <t>ケイサン</t>
    </rPh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</si>
  <si>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</si>
  <si>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歩留率</t>
    <rPh sb="0" eb="2">
      <t>ブド</t>
    </rPh>
    <rPh sb="2" eb="3">
      <t>リツ</t>
    </rPh>
    <phoneticPr fontId="1"/>
  </si>
  <si>
    <t>区分</t>
    <rPh sb="0" eb="2">
      <t>クブン</t>
    </rPh>
    <phoneticPr fontId="1"/>
  </si>
  <si>
    <t>有洗米</t>
    <rPh sb="0" eb="3">
      <t>ユウセンマイ</t>
    </rPh>
    <phoneticPr fontId="1"/>
  </si>
  <si>
    <t>無洗米</t>
    <rPh sb="0" eb="3">
      <t>ムセンマイ</t>
    </rPh>
    <phoneticPr fontId="1"/>
  </si>
  <si>
    <t>※給食センターまたは学校で在庫が見込まれる場合は入力してください。</t>
    <rPh sb="1" eb="3">
      <t>キュウショク</t>
    </rPh>
    <rPh sb="10" eb="12">
      <t>ガッコウ</t>
    </rPh>
    <rPh sb="13" eb="15">
      <t>ザイコ</t>
    </rPh>
    <rPh sb="16" eb="18">
      <t>ミコ</t>
    </rPh>
    <rPh sb="21" eb="23">
      <t>バアイ</t>
    </rPh>
    <rPh sb="24" eb="26">
      <t>ニュウリョク</t>
    </rPh>
    <phoneticPr fontId="1"/>
  </si>
  <si>
    <t>11月末在庫見込数量(kg)</t>
    <rPh sb="2" eb="3">
      <t>ガツ</t>
    </rPh>
    <rPh sb="3" eb="4">
      <t>マツ</t>
    </rPh>
    <rPh sb="4" eb="6">
      <t>ザイコ</t>
    </rPh>
    <rPh sb="6" eb="8">
      <t>ミコ</t>
    </rPh>
    <phoneticPr fontId="1"/>
  </si>
  <si>
    <t>※欠食等を考慮した調整が必要な場合は入力してください。</t>
    <phoneticPr fontId="1"/>
  </si>
  <si>
    <t>地元産希望</t>
  </si>
  <si>
    <t>有洗米</t>
  </si>
  <si>
    <t>○△□市学校給食センター</t>
    <phoneticPr fontId="1"/>
  </si>
  <si>
    <t>所長　○○○○○</t>
    <phoneticPr fontId="1"/>
  </si>
  <si>
    <t>学校給食用精米使用量申請書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6">
      <t>セイ</t>
    </rPh>
    <rPh sb="6" eb="7">
      <t>ベイ</t>
    </rPh>
    <rPh sb="7" eb="8">
      <t>ツカ</t>
    </rPh>
    <rPh sb="8" eb="9">
      <t>ヨウ</t>
    </rPh>
    <rPh sb="9" eb="10">
      <t>リョウ</t>
    </rPh>
    <rPh sb="10" eb="12">
      <t>シンセイ</t>
    </rPh>
    <rPh sb="12" eb="13">
      <t>ショ</t>
    </rPh>
    <phoneticPr fontId="1"/>
  </si>
  <si>
    <t>（別紙様式１）</t>
    <rPh sb="1" eb="5">
      <t>ベッシヨウシキ</t>
    </rPh>
    <phoneticPr fontId="1"/>
  </si>
  <si>
    <t>工場名</t>
    <rPh sb="0" eb="3">
      <t>コウジョウメイ</t>
    </rPh>
    <phoneticPr fontId="1"/>
  </si>
  <si>
    <t>　　　年度第３/三半期（　　　年12月～　　　年３月）及び　　　年度第１、第２/三半期（　　　年４月～11月）の</t>
    <rPh sb="3" eb="5">
      <t>ネンド</t>
    </rPh>
    <rPh sb="5" eb="6">
      <t>ダイ</t>
    </rPh>
    <rPh sb="8" eb="9">
      <t>３</t>
    </rPh>
    <rPh sb="9" eb="11">
      <t>ハンキ</t>
    </rPh>
    <rPh sb="17" eb="18">
      <t>ガツ</t>
    </rPh>
    <rPh sb="19" eb="20">
      <t>レイ</t>
    </rPh>
    <rPh sb="24" eb="25">
      <t>ツキ</t>
    </rPh>
    <rPh sb="26" eb="27">
      <t>オヨ</t>
    </rPh>
    <rPh sb="28" eb="29">
      <t>レイ</t>
    </rPh>
    <rPh sb="32" eb="34">
      <t>ネンド</t>
    </rPh>
    <rPh sb="33" eb="34">
      <t>ダイ</t>
    </rPh>
    <rPh sb="36" eb="37">
      <t>ダイ</t>
    </rPh>
    <rPh sb="39" eb="40">
      <t>３</t>
    </rPh>
    <rPh sb="40" eb="42">
      <t>ハンキ</t>
    </rPh>
    <rPh sb="43" eb="44">
      <t>レイ</t>
    </rPh>
    <rPh sb="48" eb="49">
      <t>ツキ</t>
    </rPh>
    <rPh sb="52" eb="53">
      <t>ツキ</t>
    </rPh>
    <phoneticPr fontId="1"/>
  </si>
  <si>
    <t>●【　　　年度第３/三半期（　　　年12月～　　　年３月）】</t>
    <rPh sb="5" eb="6">
      <t>ネン</t>
    </rPh>
    <rPh sb="6" eb="7">
      <t>タビ</t>
    </rPh>
    <rPh sb="7" eb="8">
      <t>ダイ</t>
    </rPh>
    <rPh sb="10" eb="11">
      <t>３</t>
    </rPh>
    <rPh sb="11" eb="13">
      <t>ハンキ</t>
    </rPh>
    <rPh sb="17" eb="18">
      <t>ネン</t>
    </rPh>
    <rPh sb="20" eb="21">
      <t>ガツ</t>
    </rPh>
    <rPh sb="25" eb="26">
      <t>ネン</t>
    </rPh>
    <rPh sb="27" eb="28">
      <t>ガツ</t>
    </rPh>
    <phoneticPr fontId="1"/>
  </si>
  <si>
    <t>●【　　　年度第１、第２/三半期（　　　年4月～11月）】</t>
    <phoneticPr fontId="1"/>
  </si>
  <si>
    <t>　　　年度第３/三半期（　　　年12月～　　　年３月）及び　　　年度第１、第２/三半期（　　　年４月～11月）の</t>
    <rPh sb="3" eb="5">
      <t>ネンド</t>
    </rPh>
    <rPh sb="5" eb="6">
      <t>ダイ</t>
    </rPh>
    <rPh sb="8" eb="9">
      <t>３</t>
    </rPh>
    <rPh sb="9" eb="11">
      <t>ハンキ</t>
    </rPh>
    <rPh sb="15" eb="16">
      <t>ネン</t>
    </rPh>
    <rPh sb="18" eb="19">
      <t>ガツ</t>
    </rPh>
    <rPh sb="23" eb="24">
      <t>ネン</t>
    </rPh>
    <rPh sb="25" eb="26">
      <t>ツキ</t>
    </rPh>
    <rPh sb="27" eb="28">
      <t>オヨ</t>
    </rPh>
    <rPh sb="32" eb="34">
      <t>ネンド</t>
    </rPh>
    <rPh sb="34" eb="35">
      <t>ダイ</t>
    </rPh>
    <rPh sb="37" eb="38">
      <t>ダイ</t>
    </rPh>
    <rPh sb="40" eb="41">
      <t>３</t>
    </rPh>
    <rPh sb="41" eb="43">
      <t>ハンキ</t>
    </rPh>
    <rPh sb="47" eb="48">
      <t>ネン</t>
    </rPh>
    <rPh sb="49" eb="50">
      <t>ツキ</t>
    </rPh>
    <rPh sb="53" eb="54">
      <t>ツキ</t>
    </rPh>
    <phoneticPr fontId="1"/>
  </si>
  <si>
    <t>●【　　　年度第１、第２/三半期（　　　年４月～11月）】</t>
    <phoneticPr fontId="1"/>
  </si>
  <si>
    <t>品種変更希望の場合のみ記入</t>
    <rPh sb="2" eb="4">
      <t>ヘンコウ</t>
    </rPh>
    <rPh sb="4" eb="6">
      <t>キボウ</t>
    </rPh>
    <rPh sb="7" eb="9">
      <t>バアイ</t>
    </rPh>
    <rPh sb="11" eb="13">
      <t>キニュウ</t>
    </rPh>
    <phoneticPr fontId="1"/>
  </si>
  <si>
    <t>品種の産地</t>
    <rPh sb="3" eb="5">
      <t>サンチ</t>
    </rPh>
    <phoneticPr fontId="1"/>
  </si>
  <si>
    <t>品種</t>
    <phoneticPr fontId="1"/>
  </si>
  <si>
    <t>公益財団法人兵庫県スポーツ協会理事長　様</t>
    <rPh sb="0" eb="6">
      <t>コウエキザイダンホウジン</t>
    </rPh>
    <rPh sb="6" eb="9">
      <t>ヒョウゴケン</t>
    </rPh>
    <rPh sb="13" eb="15">
      <t>キョウカイ</t>
    </rPh>
    <rPh sb="15" eb="18">
      <t>リジチョウ</t>
    </rPh>
    <rPh sb="19" eb="2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</si>
</sst>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left" vertical="center" indent="1" shrinkToFit="1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177" fontId="3" fillId="0" borderId="7" xfId="0" applyNumberFormat="1" applyFont="1" applyBorder="1">
      <alignment vertical="center"/>
    </xf>
    <xf numFmtId="0" fontId="6" fillId="0" borderId="3" xfId="0" applyFont="1" applyBorder="1" applyAlignment="1">
      <alignment horizontal="left" vertical="center" indent="1" shrinkToFit="1"/>
    </xf>
    <xf numFmtId="177" fontId="3" fillId="0" borderId="2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9" fontId="2" fillId="0" borderId="5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>
      <alignment vertical="center"/>
    </xf>
    <xf numFmtId="0" fontId="6" fillId="0" borderId="0" xfId="0" applyFont="1" applyAlignment="1">
      <alignment horizontal="left" vertical="center" indent="1" shrinkToFi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177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142875</xdr:rowOff>
    </xdr:from>
    <xdr:to>
      <xdr:col>8</xdr:col>
      <xdr:colOff>676276</xdr:colOff>
      <xdr:row>5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F5218B8-0236-404A-9217-9B016A5A72E9}"/>
            </a:ext>
          </a:extLst>
        </xdr:cNvPr>
        <xdr:cNvSpPr/>
      </xdr:nvSpPr>
      <xdr:spPr>
        <a:xfrm>
          <a:off x="7839075" y="142875"/>
          <a:ext cx="2847976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工場数が２工場以上の場合は、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361950</xdr:colOff>
      <xdr:row>6</xdr:row>
      <xdr:rowOff>28575</xdr:rowOff>
    </xdr:from>
    <xdr:to>
      <xdr:col>8</xdr:col>
      <xdr:colOff>676276</xdr:colOff>
      <xdr:row>11</xdr:row>
      <xdr:rowOff>85725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E88345E-149C-4130-8096-53C8C9E0EFA2}"/>
            </a:ext>
          </a:extLst>
        </xdr:cNvPr>
        <xdr:cNvSpPr/>
      </xdr:nvSpPr>
      <xdr:spPr>
        <a:xfrm>
          <a:off x="7839075" y="942975"/>
          <a:ext cx="2847976" cy="895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0</xdr:col>
      <xdr:colOff>1866899</xdr:colOff>
      <xdr:row>9</xdr:row>
      <xdr:rowOff>38100</xdr:rowOff>
    </xdr:from>
    <xdr:to>
      <xdr:col>2</xdr:col>
      <xdr:colOff>857249</xdr:colOff>
      <xdr:row>10</xdr:row>
      <xdr:rowOff>123825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D33C0C1-7BA3-4C58-8B5B-CA7C464BD577}"/>
            </a:ext>
          </a:extLst>
        </xdr:cNvPr>
        <xdr:cNvSpPr/>
      </xdr:nvSpPr>
      <xdr:spPr>
        <a:xfrm>
          <a:off x="1866899" y="1466850"/>
          <a:ext cx="200977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地元産・県内産を選択</a:t>
          </a:r>
        </a:p>
      </xdr:txBody>
    </xdr:sp>
    <xdr:clientData/>
  </xdr:twoCellAnchor>
  <xdr:twoCellAnchor>
    <xdr:from>
      <xdr:col>1</xdr:col>
      <xdr:colOff>47625</xdr:colOff>
      <xdr:row>13</xdr:row>
      <xdr:rowOff>76200</xdr:rowOff>
    </xdr:from>
    <xdr:to>
      <xdr:col>2</xdr:col>
      <xdr:colOff>895350</xdr:colOff>
      <xdr:row>14</xdr:row>
      <xdr:rowOff>142875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4458D5D-FB30-4AEE-9BA2-92F738281AC9}"/>
            </a:ext>
          </a:extLst>
        </xdr:cNvPr>
        <xdr:cNvSpPr/>
      </xdr:nvSpPr>
      <xdr:spPr>
        <a:xfrm>
          <a:off x="1952625" y="2171700"/>
          <a:ext cx="1962150" cy="238125"/>
        </a:xfrm>
        <a:prstGeom prst="wedgeRoundRectCallout">
          <a:avLst>
            <a:gd name="adj1" fmla="val -21322"/>
            <a:gd name="adj2" fmla="val -109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有洗米・無洗米を選択</a:t>
          </a:r>
        </a:p>
      </xdr:txBody>
    </xdr:sp>
    <xdr:clientData/>
  </xdr:twoCellAnchor>
  <xdr:twoCellAnchor>
    <xdr:from>
      <xdr:col>4</xdr:col>
      <xdr:colOff>76199</xdr:colOff>
      <xdr:row>12</xdr:row>
      <xdr:rowOff>28575</xdr:rowOff>
    </xdr:from>
    <xdr:to>
      <xdr:col>6</xdr:col>
      <xdr:colOff>257174</xdr:colOff>
      <xdr:row>13</xdr:row>
      <xdr:rowOff>161925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B96F6E2-E93E-40B2-B05A-D0E3E5DAAA4E}"/>
            </a:ext>
          </a:extLst>
        </xdr:cNvPr>
        <xdr:cNvSpPr/>
      </xdr:nvSpPr>
      <xdr:spPr>
        <a:xfrm>
          <a:off x="5324474" y="1952625"/>
          <a:ext cx="2409825" cy="3048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品種及び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配合率を入力（合計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457200</xdr:colOff>
      <xdr:row>3</xdr:row>
      <xdr:rowOff>9525</xdr:rowOff>
    </xdr:from>
    <xdr:to>
      <xdr:col>5</xdr:col>
      <xdr:colOff>1057274</xdr:colOff>
      <xdr:row>6</xdr:row>
      <xdr:rowOff>19050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3102F00-7254-4556-BCD5-1C2AD43A9C59}"/>
            </a:ext>
          </a:extLst>
        </xdr:cNvPr>
        <xdr:cNvSpPr/>
      </xdr:nvSpPr>
      <xdr:spPr>
        <a:xfrm>
          <a:off x="6819900" y="466725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1</xdr:col>
      <xdr:colOff>409575</xdr:colOff>
      <xdr:row>16</xdr:row>
      <xdr:rowOff>85725</xdr:rowOff>
    </xdr:from>
    <xdr:to>
      <xdr:col>2</xdr:col>
      <xdr:colOff>838200</xdr:colOff>
      <xdr:row>17</xdr:row>
      <xdr:rowOff>152400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BA87A05-4DC2-468E-80A9-0FB22DE67E61}"/>
            </a:ext>
          </a:extLst>
        </xdr:cNvPr>
        <xdr:cNvSpPr/>
      </xdr:nvSpPr>
      <xdr:spPr>
        <a:xfrm>
          <a:off x="2314575" y="2752725"/>
          <a:ext cx="1543050" cy="238125"/>
        </a:xfrm>
        <a:prstGeom prst="wedgeRoundRectCallout">
          <a:avLst>
            <a:gd name="adj1" fmla="val -15797"/>
            <a:gd name="adj2" fmla="val -129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工場名等を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723900</xdr:colOff>
      <xdr:row>16</xdr:row>
      <xdr:rowOff>28575</xdr:rowOff>
    </xdr:from>
    <xdr:to>
      <xdr:col>6</xdr:col>
      <xdr:colOff>485775</xdr:colOff>
      <xdr:row>17</xdr:row>
      <xdr:rowOff>161925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963B2385-D6E2-44DA-82C4-7E311FEE1EE3}"/>
            </a:ext>
          </a:extLst>
        </xdr:cNvPr>
        <xdr:cNvSpPr/>
      </xdr:nvSpPr>
      <xdr:spPr>
        <a:xfrm>
          <a:off x="4857750" y="2695575"/>
          <a:ext cx="3105150" cy="304800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3</xdr:col>
      <xdr:colOff>990600</xdr:colOff>
      <xdr:row>33</xdr:row>
      <xdr:rowOff>152400</xdr:rowOff>
    </xdr:from>
    <xdr:to>
      <xdr:col>6</xdr:col>
      <xdr:colOff>628650</xdr:colOff>
      <xdr:row>34</xdr:row>
      <xdr:rowOff>152400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2462404D-D74D-4AE3-A9B3-C2A0A8BE886F}"/>
            </a:ext>
          </a:extLst>
        </xdr:cNvPr>
        <xdr:cNvSpPr/>
      </xdr:nvSpPr>
      <xdr:spPr>
        <a:xfrm>
          <a:off x="5124450" y="676275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2</xdr:col>
      <xdr:colOff>104775</xdr:colOff>
      <xdr:row>28</xdr:row>
      <xdr:rowOff>85725</xdr:rowOff>
    </xdr:from>
    <xdr:to>
      <xdr:col>6</xdr:col>
      <xdr:colOff>104775</xdr:colOff>
      <xdr:row>29</xdr:row>
      <xdr:rowOff>209550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AE1CFB1E-540E-4B41-ADB1-355F6D3C1448}"/>
            </a:ext>
          </a:extLst>
        </xdr:cNvPr>
        <xdr:cNvSpPr/>
      </xdr:nvSpPr>
      <xdr:spPr>
        <a:xfrm>
          <a:off x="3124200" y="5553075"/>
          <a:ext cx="4457700" cy="352425"/>
        </a:xfrm>
        <a:prstGeom prst="wedgeRoundRectCallout">
          <a:avLst>
            <a:gd name="adj1" fmla="val -54361"/>
            <a:gd name="adj2" fmla="val 2529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月末時点に給食センターまたは学校の在庫見込み数量を入力</a:t>
          </a:r>
        </a:p>
      </xdr:txBody>
    </xdr:sp>
    <xdr:clientData/>
  </xdr:twoCellAnchor>
  <xdr:twoCellAnchor>
    <xdr:from>
      <xdr:col>2</xdr:col>
      <xdr:colOff>85725</xdr:colOff>
      <xdr:row>30</xdr:row>
      <xdr:rowOff>47625</xdr:rowOff>
    </xdr:from>
    <xdr:to>
      <xdr:col>4</xdr:col>
      <xdr:colOff>981075</xdr:colOff>
      <xdr:row>31</xdr:row>
      <xdr:rowOff>171450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CCFD2BB0-B22F-427A-A3CA-65B13A6F7B8D}"/>
            </a:ext>
          </a:extLst>
        </xdr:cNvPr>
        <xdr:cNvSpPr/>
      </xdr:nvSpPr>
      <xdr:spPr>
        <a:xfrm>
          <a:off x="3105150" y="5972175"/>
          <a:ext cx="3124200" cy="352425"/>
        </a:xfrm>
        <a:prstGeom prst="wedgeRoundRectCallout">
          <a:avLst>
            <a:gd name="adj1" fmla="val -54788"/>
            <a:gd name="adj2" fmla="val -2065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欠食等を考慮した調整が必要な場合は入力</a:t>
          </a:r>
        </a:p>
      </xdr:txBody>
    </xdr:sp>
    <xdr:clientData/>
  </xdr:twoCellAnchor>
  <xdr:twoCellAnchor>
    <xdr:from>
      <xdr:col>2</xdr:col>
      <xdr:colOff>0</xdr:colOff>
      <xdr:row>0</xdr:row>
      <xdr:rowOff>47625</xdr:rowOff>
    </xdr:from>
    <xdr:to>
      <xdr:col>3</xdr:col>
      <xdr:colOff>13607</xdr:colOff>
      <xdr:row>2</xdr:row>
      <xdr:rowOff>114300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11DF9BF4-AD15-4885-B4E0-B47354E49EA3}"/>
            </a:ext>
          </a:extLst>
        </xdr:cNvPr>
        <xdr:cNvSpPr txBox="1">
          <a:spLocks noChangeArrowheads="1"/>
        </xdr:cNvSpPr>
      </xdr:nvSpPr>
      <xdr:spPr bwMode="auto">
        <a:xfrm>
          <a:off x="3019425" y="47625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114300</xdr:colOff>
      <xdr:row>0</xdr:row>
      <xdr:rowOff>114300</xdr:rowOff>
    </xdr:from>
    <xdr:to>
      <xdr:col>1</xdr:col>
      <xdr:colOff>1057276</xdr:colOff>
      <xdr:row>4</xdr:row>
      <xdr:rowOff>104775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71C1C0B-3DD7-4059-80FC-16159E41CC27}"/>
            </a:ext>
          </a:extLst>
        </xdr:cNvPr>
        <xdr:cNvSpPr/>
      </xdr:nvSpPr>
      <xdr:spPr>
        <a:xfrm>
          <a:off x="114300" y="11430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色付けしているセルのみ入力可能です</a:t>
          </a:r>
        </a:p>
      </xdr:txBody>
    </xdr:sp>
    <xdr:clientData/>
  </xdr:twoCellAnchor>
  <xdr:twoCellAnchor>
    <xdr:from>
      <xdr:col>0</xdr:col>
      <xdr:colOff>219075</xdr:colOff>
      <xdr:row>5</xdr:row>
      <xdr:rowOff>142875</xdr:rowOff>
    </xdr:from>
    <xdr:to>
      <xdr:col>1</xdr:col>
      <xdr:colOff>38100</xdr:colOff>
      <xdr:row>7</xdr:row>
      <xdr:rowOff>47625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C8F0B15-9FB7-43A0-85A5-5A2E523B24BD}"/>
            </a:ext>
          </a:extLst>
        </xdr:cNvPr>
        <xdr:cNvSpPr/>
      </xdr:nvSpPr>
      <xdr:spPr>
        <a:xfrm>
          <a:off x="219075" y="90487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年度、年を記入</a:t>
          </a:r>
        </a:p>
      </xdr:txBody>
    </xdr:sp>
    <xdr:clientData/>
  </xdr:twoCellAnchor>
  <xdr:twoCellAnchor>
    <xdr:from>
      <xdr:col>0</xdr:col>
      <xdr:colOff>66675</xdr:colOff>
      <xdr:row>15</xdr:row>
      <xdr:rowOff>9525</xdr:rowOff>
    </xdr:from>
    <xdr:to>
      <xdr:col>0</xdr:col>
      <xdr:colOff>1790700</xdr:colOff>
      <xdr:row>16</xdr:row>
      <xdr:rowOff>19050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18B13FEA-2C31-4C95-A2A7-EE78C0BD8C06}"/>
            </a:ext>
          </a:extLst>
        </xdr:cNvPr>
        <xdr:cNvSpPr/>
      </xdr:nvSpPr>
      <xdr:spPr>
        <a:xfrm>
          <a:off x="66675" y="244792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年度、年を記入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3D7B-9DCC-45B7-B660-9BFA7E5E686C}">
  <sheetPr codeName="Sheet1">
    <pageSetUpPr fitToPage="1"/>
  </sheetPr>
  <dimension ref="A1:K5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2" width="9" style="3"/>
    <col min="13" max="13" width="10" style="3" bestFit="1" customWidth="1"/>
    <col min="14" max="16384" width="9" style="3"/>
  </cols>
  <sheetData>
    <row r="1" spans="1:10" s="1" customFormat="1" ht="12" x14ac:dyDescent="0.15">
      <c r="A1" s="1" t="s">
        <v>56</v>
      </c>
      <c r="F1" s="10" t="s">
        <v>14</v>
      </c>
    </row>
    <row r="2" spans="1:10" s="1" customFormat="1" ht="12" x14ac:dyDescent="0.15">
      <c r="F2" s="32" t="s">
        <v>26</v>
      </c>
    </row>
    <row r="3" spans="1:10" s="1" customFormat="1" ht="12" x14ac:dyDescent="0.15">
      <c r="A3" s="16" t="s">
        <v>66</v>
      </c>
      <c r="F3" s="32" t="s">
        <v>15</v>
      </c>
    </row>
    <row r="4" spans="1:10" s="1" customFormat="1" ht="12" x14ac:dyDescent="0.15">
      <c r="D4" s="10" t="s">
        <v>25</v>
      </c>
      <c r="E4" s="49"/>
      <c r="F4" s="49"/>
      <c r="H4" s="25" t="s">
        <v>45</v>
      </c>
      <c r="I4" s="25" t="s">
        <v>44</v>
      </c>
    </row>
    <row r="5" spans="1:10" s="1" customFormat="1" ht="12" x14ac:dyDescent="0.15">
      <c r="D5" s="10" t="s">
        <v>2</v>
      </c>
      <c r="E5" s="49"/>
      <c r="F5" s="49"/>
      <c r="H5" s="26" t="s">
        <v>46</v>
      </c>
      <c r="I5" s="27">
        <v>0.9</v>
      </c>
    </row>
    <row r="6" spans="1:10" s="1" customFormat="1" ht="12" x14ac:dyDescent="0.15">
      <c r="E6" s="2"/>
      <c r="F6" s="2"/>
      <c r="H6" s="26" t="s">
        <v>47</v>
      </c>
      <c r="I6" s="27">
        <v>0.87</v>
      </c>
    </row>
    <row r="7" spans="1:10" s="1" customFormat="1" ht="14.25" customHeight="1" x14ac:dyDescent="0.15">
      <c r="A7" s="54" t="s">
        <v>55</v>
      </c>
      <c r="B7" s="54"/>
      <c r="C7" s="54"/>
      <c r="D7" s="54"/>
      <c r="E7" s="54"/>
      <c r="F7" s="54"/>
      <c r="G7" s="19"/>
      <c r="H7" s="19"/>
      <c r="I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42" t="s">
        <v>58</v>
      </c>
      <c r="B9" s="43"/>
      <c r="C9" s="43"/>
      <c r="D9" s="43"/>
      <c r="E9" s="43"/>
      <c r="F9" s="43"/>
    </row>
    <row r="10" spans="1:10" s="1" customFormat="1" ht="12" x14ac:dyDescent="0.15">
      <c r="A10" s="1" t="s">
        <v>36</v>
      </c>
    </row>
    <row r="11" spans="1:10" x14ac:dyDescent="0.15">
      <c r="D11" s="1" t="s">
        <v>63</v>
      </c>
    </row>
    <row r="12" spans="1:10" x14ac:dyDescent="0.15">
      <c r="A12" s="11" t="s">
        <v>64</v>
      </c>
      <c r="B12" s="33"/>
      <c r="D12" s="12"/>
      <c r="E12" s="8" t="s">
        <v>65</v>
      </c>
      <c r="F12" s="8" t="s">
        <v>3</v>
      </c>
    </row>
    <row r="13" spans="1:10" x14ac:dyDescent="0.15">
      <c r="A13" s="11" t="s">
        <v>18</v>
      </c>
      <c r="B13" s="33"/>
      <c r="D13" s="8" t="s">
        <v>4</v>
      </c>
      <c r="E13" s="29"/>
      <c r="F13" s="30"/>
    </row>
    <row r="14" spans="1:10" x14ac:dyDescent="0.15">
      <c r="A14" s="24" t="s">
        <v>42</v>
      </c>
      <c r="D14" s="8" t="s">
        <v>5</v>
      </c>
      <c r="E14" s="29"/>
      <c r="F14" s="30"/>
    </row>
    <row r="15" spans="1:10" x14ac:dyDescent="0.15">
      <c r="D15" s="17"/>
    </row>
    <row r="16" spans="1:10" ht="18" customHeight="1" x14ac:dyDescent="0.15">
      <c r="A16" s="11" t="s">
        <v>57</v>
      </c>
      <c r="B16" s="52"/>
      <c r="C16" s="53"/>
      <c r="D16"/>
      <c r="E16"/>
      <c r="F16"/>
      <c r="G16"/>
      <c r="H16"/>
      <c r="I16"/>
      <c r="J16"/>
    </row>
    <row r="17" spans="1:11" x14ac:dyDescent="0.15">
      <c r="A17" s="41"/>
      <c r="B17"/>
      <c r="C17"/>
      <c r="D17"/>
      <c r="E17"/>
      <c r="F17"/>
      <c r="G17"/>
      <c r="H17"/>
      <c r="I17"/>
      <c r="J17"/>
    </row>
    <row r="18" spans="1:11" x14ac:dyDescent="0.15">
      <c r="A18" s="44" t="s">
        <v>59</v>
      </c>
      <c r="B18" s="45"/>
      <c r="C18" s="45"/>
      <c r="D18"/>
      <c r="E18"/>
      <c r="F18"/>
      <c r="G18"/>
      <c r="H18"/>
      <c r="I18"/>
      <c r="J18"/>
    </row>
    <row r="19" spans="1:11" x14ac:dyDescent="0.15">
      <c r="A19" s="46" t="s">
        <v>1</v>
      </c>
      <c r="B19" s="47" t="s">
        <v>11</v>
      </c>
      <c r="C19" s="48" t="s">
        <v>13</v>
      </c>
      <c r="D19" s="48"/>
      <c r="E19" s="48"/>
      <c r="F19" s="48"/>
      <c r="G19"/>
      <c r="H19"/>
      <c r="I19"/>
      <c r="J19"/>
    </row>
    <row r="20" spans="1:11" ht="18" customHeight="1" x14ac:dyDescent="0.15">
      <c r="A20" s="46"/>
      <c r="B20" s="47"/>
      <c r="C20" s="35" t="s">
        <v>9</v>
      </c>
      <c r="D20" s="35" t="s">
        <v>10</v>
      </c>
      <c r="E20" s="35" t="s">
        <v>7</v>
      </c>
      <c r="F20" s="35" t="s">
        <v>8</v>
      </c>
      <c r="G20" s="6" t="s">
        <v>9</v>
      </c>
      <c r="H20" s="6" t="s">
        <v>10</v>
      </c>
      <c r="I20" s="6" t="s">
        <v>7</v>
      </c>
      <c r="J20" s="6" t="s">
        <v>8</v>
      </c>
      <c r="K20" s="18"/>
    </row>
    <row r="21" spans="1:11" ht="18" customHeight="1" x14ac:dyDescent="0.15">
      <c r="A21" s="11" t="s">
        <v>0</v>
      </c>
      <c r="B21" s="7">
        <f>+SUM(C21:F21)</f>
        <v>0</v>
      </c>
      <c r="C21" s="34"/>
      <c r="D21" s="34"/>
      <c r="E21" s="34"/>
      <c r="F21" s="34"/>
      <c r="G21" s="20"/>
      <c r="H21" s="20"/>
      <c r="I21" s="20"/>
      <c r="J21" s="20"/>
      <c r="K21" s="18"/>
    </row>
    <row r="22" spans="1:11" ht="18" customHeight="1" x14ac:dyDescent="0.15">
      <c r="A22" s="11" t="s">
        <v>38</v>
      </c>
      <c r="B22" s="14" t="s">
        <v>6</v>
      </c>
      <c r="C22" s="34"/>
      <c r="D22" s="34"/>
      <c r="E22" s="34"/>
      <c r="F22" s="34"/>
      <c r="G22" s="20"/>
      <c r="H22" s="20"/>
      <c r="I22" s="20"/>
      <c r="J22" s="20"/>
      <c r="K22" s="18"/>
    </row>
    <row r="23" spans="1:11" ht="18" customHeight="1" x14ac:dyDescent="0.15">
      <c r="A23" s="11" t="s">
        <v>37</v>
      </c>
      <c r="B23" s="7">
        <f>+SUM(C23:F23)</f>
        <v>0</v>
      </c>
      <c r="C23" s="34"/>
      <c r="D23" s="34"/>
      <c r="E23" s="34"/>
      <c r="F23" s="34"/>
      <c r="G23" s="20"/>
      <c r="H23" s="20"/>
      <c r="I23" s="20"/>
      <c r="J23" s="20"/>
      <c r="K23" s="18"/>
    </row>
    <row r="24" spans="1:11" ht="40.5" x14ac:dyDescent="0.15">
      <c r="A24" s="6" t="s">
        <v>21</v>
      </c>
      <c r="B24" s="8" t="s">
        <v>12</v>
      </c>
      <c r="C24" s="9" t="s">
        <v>20</v>
      </c>
      <c r="D24" s="9" t="s">
        <v>20</v>
      </c>
      <c r="E24" s="9" t="s">
        <v>20</v>
      </c>
      <c r="F24" s="9" t="s">
        <v>20</v>
      </c>
      <c r="G24" s="8" t="s">
        <v>12</v>
      </c>
      <c r="H24" s="8" t="s">
        <v>12</v>
      </c>
      <c r="I24" s="8" t="s">
        <v>12</v>
      </c>
      <c r="J24" s="8" t="s">
        <v>12</v>
      </c>
    </row>
    <row r="25" spans="1:11" ht="18" customHeight="1" x14ac:dyDescent="0.15">
      <c r="A25" s="11" t="s">
        <v>22</v>
      </c>
      <c r="B25" s="7">
        <f>+SUM(G25:J25)</f>
        <v>0</v>
      </c>
      <c r="C25" s="34"/>
      <c r="D25" s="34"/>
      <c r="E25" s="34"/>
      <c r="F25" s="34"/>
      <c r="G25" s="7">
        <f t="shared" ref="G25:J28" si="0">+ROUNDDOWN(C$22*C$23*C25/1000,0)</f>
        <v>0</v>
      </c>
      <c r="H25" s="7">
        <f t="shared" si="0"/>
        <v>0</v>
      </c>
      <c r="I25" s="7">
        <f t="shared" si="0"/>
        <v>0</v>
      </c>
      <c r="J25" s="7">
        <f t="shared" si="0"/>
        <v>0</v>
      </c>
    </row>
    <row r="26" spans="1:11" ht="18" customHeight="1" x14ac:dyDescent="0.15">
      <c r="A26" s="11" t="s">
        <v>27</v>
      </c>
      <c r="B26" s="7">
        <f t="shared" ref="B26:B28" si="1">+SUM(G26:J26)</f>
        <v>0</v>
      </c>
      <c r="C26" s="34"/>
      <c r="D26" s="34"/>
      <c r="E26" s="34"/>
      <c r="F26" s="34"/>
      <c r="G26" s="7">
        <f t="shared" si="0"/>
        <v>0</v>
      </c>
      <c r="H26" s="7">
        <f t="shared" si="0"/>
        <v>0</v>
      </c>
      <c r="I26" s="7">
        <f t="shared" si="0"/>
        <v>0</v>
      </c>
      <c r="J26" s="7">
        <f t="shared" si="0"/>
        <v>0</v>
      </c>
    </row>
    <row r="27" spans="1:11" ht="18" customHeight="1" x14ac:dyDescent="0.15">
      <c r="A27" s="11" t="s">
        <v>28</v>
      </c>
      <c r="B27" s="7">
        <f t="shared" si="1"/>
        <v>0</v>
      </c>
      <c r="C27" s="34"/>
      <c r="D27" s="34"/>
      <c r="E27" s="34"/>
      <c r="F27" s="34"/>
      <c r="G27" s="7">
        <f t="shared" si="0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</row>
    <row r="28" spans="1:11" ht="18" customHeight="1" x14ac:dyDescent="0.15">
      <c r="A28" s="11" t="s">
        <v>29</v>
      </c>
      <c r="B28" s="7">
        <f t="shared" si="1"/>
        <v>0</v>
      </c>
      <c r="C28" s="34"/>
      <c r="D28" s="34"/>
      <c r="E28" s="34"/>
      <c r="F28" s="34"/>
      <c r="G28" s="7">
        <f t="shared" si="0"/>
        <v>0</v>
      </c>
      <c r="H28" s="7">
        <f t="shared" si="0"/>
        <v>0</v>
      </c>
      <c r="I28" s="7">
        <f t="shared" si="0"/>
        <v>0</v>
      </c>
      <c r="J28" s="7">
        <f t="shared" si="0"/>
        <v>0</v>
      </c>
    </row>
    <row r="29" spans="1:11" ht="18" customHeight="1" x14ac:dyDescent="0.15">
      <c r="A29" s="11" t="s">
        <v>39</v>
      </c>
      <c r="B29" s="7">
        <f>+SUBTOTAL(9,B25:B28)</f>
        <v>0</v>
      </c>
      <c r="C29" s="7">
        <f>+SUBTOTAL(9,C25:C28)</f>
        <v>0</v>
      </c>
      <c r="D29" s="7">
        <f t="shared" ref="D29:F29" si="2">+SUBTOTAL(9,D25:D28)</f>
        <v>0</v>
      </c>
      <c r="E29" s="7">
        <f t="shared" si="2"/>
        <v>0</v>
      </c>
      <c r="F29" s="7">
        <f t="shared" si="2"/>
        <v>0</v>
      </c>
      <c r="G29" s="7">
        <f>+SUBTOTAL(9,G25:G28)</f>
        <v>0</v>
      </c>
      <c r="H29" s="7">
        <f>+SUBTOTAL(9,H25:H28)</f>
        <v>0</v>
      </c>
      <c r="I29" s="7">
        <f>+SUBTOTAL(9,I25:I28)</f>
        <v>0</v>
      </c>
      <c r="J29" s="7">
        <f>+SUBTOTAL(9,J25:J28)</f>
        <v>0</v>
      </c>
    </row>
    <row r="30" spans="1:11" ht="18" customHeight="1" x14ac:dyDescent="0.15">
      <c r="A30" s="11" t="s">
        <v>49</v>
      </c>
      <c r="B30" s="34"/>
      <c r="C30" s="50" t="s">
        <v>48</v>
      </c>
      <c r="D30" s="51"/>
      <c r="E30" s="51"/>
      <c r="F30" s="51"/>
      <c r="G30" s="5"/>
      <c r="H30" s="5"/>
      <c r="I30" s="5"/>
      <c r="J30" s="5"/>
    </row>
    <row r="31" spans="1:11" ht="18" customHeight="1" x14ac:dyDescent="0.15">
      <c r="A31" s="11" t="s">
        <v>40</v>
      </c>
      <c r="B31" s="34"/>
      <c r="C31" s="28" t="s">
        <v>50</v>
      </c>
      <c r="D31" s="5"/>
      <c r="E31" s="5"/>
      <c r="F31" s="5"/>
      <c r="G31" s="5"/>
      <c r="H31" s="5"/>
      <c r="I31" s="5"/>
      <c r="J31" s="5"/>
    </row>
    <row r="32" spans="1:11" ht="18" customHeight="1" thickBot="1" x14ac:dyDescent="0.2">
      <c r="A32" s="11" t="s">
        <v>17</v>
      </c>
      <c r="B32" s="22">
        <f>+SUM(B29,-B30,-B31)</f>
        <v>0</v>
      </c>
      <c r="C32" s="5"/>
      <c r="D32" s="5"/>
      <c r="E32" s="5"/>
      <c r="F32" s="5"/>
      <c r="G32" s="5"/>
      <c r="H32" s="5"/>
      <c r="I32" s="5"/>
      <c r="J32" s="5"/>
    </row>
    <row r="33" spans="1:11" ht="18" customHeight="1" thickBot="1" x14ac:dyDescent="0.2">
      <c r="A33" s="21" t="s">
        <v>16</v>
      </c>
      <c r="B33" s="23">
        <f>ROUNDUP(B32/30/IF(ISERROR(VLOOKUP($B$13,$H$4:$I$6,2,FALSE)),1,VLOOKUP($B$13,$H$4:$I$6,2,FALSE)),0)</f>
        <v>0</v>
      </c>
      <c r="C33" s="5"/>
      <c r="D33" s="5"/>
      <c r="E33" s="5"/>
      <c r="F33" s="5"/>
      <c r="G33" s="5"/>
      <c r="H33" s="5"/>
      <c r="I33" s="5"/>
      <c r="J33" s="5"/>
    </row>
    <row r="34" spans="1:11" ht="17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1" x14ac:dyDescent="0.15">
      <c r="A35" s="44" t="s">
        <v>60</v>
      </c>
      <c r="B35" s="45"/>
      <c r="C35" s="45"/>
      <c r="D35"/>
      <c r="E35"/>
      <c r="F35"/>
      <c r="G35"/>
      <c r="H35"/>
      <c r="I35"/>
      <c r="J35"/>
    </row>
    <row r="36" spans="1:11" x14ac:dyDescent="0.15">
      <c r="A36" s="46" t="s">
        <v>1</v>
      </c>
      <c r="B36" s="47" t="s">
        <v>11</v>
      </c>
      <c r="C36" s="48" t="s">
        <v>13</v>
      </c>
      <c r="D36" s="48"/>
      <c r="E36" s="48"/>
      <c r="F36" s="48"/>
      <c r="G36"/>
      <c r="H36"/>
      <c r="I36"/>
      <c r="J36"/>
    </row>
    <row r="37" spans="1:11" ht="18" customHeight="1" x14ac:dyDescent="0.15">
      <c r="A37" s="46"/>
      <c r="B37" s="47"/>
      <c r="C37" s="35" t="s">
        <v>9</v>
      </c>
      <c r="D37" s="35" t="s">
        <v>10</v>
      </c>
      <c r="E37" s="35" t="s">
        <v>7</v>
      </c>
      <c r="F37" s="35" t="s">
        <v>8</v>
      </c>
      <c r="G37" s="6" t="s">
        <v>9</v>
      </c>
      <c r="H37" s="6" t="s">
        <v>10</v>
      </c>
      <c r="I37" s="6" t="s">
        <v>7</v>
      </c>
      <c r="J37" s="6" t="s">
        <v>8</v>
      </c>
      <c r="K37" s="18"/>
    </row>
    <row r="38" spans="1:11" ht="18" customHeight="1" x14ac:dyDescent="0.15">
      <c r="A38" s="11" t="s">
        <v>0</v>
      </c>
      <c r="B38" s="7">
        <f>+SUM(C38:F38)</f>
        <v>0</v>
      </c>
      <c r="C38" s="34"/>
      <c r="D38" s="34"/>
      <c r="E38" s="34"/>
      <c r="F38" s="34"/>
      <c r="G38" s="20"/>
      <c r="H38" s="20"/>
      <c r="I38" s="20"/>
      <c r="J38" s="20"/>
      <c r="K38" s="18"/>
    </row>
    <row r="39" spans="1:11" ht="18" customHeight="1" x14ac:dyDescent="0.15">
      <c r="A39" s="11" t="s">
        <v>38</v>
      </c>
      <c r="B39" s="14" t="s">
        <v>6</v>
      </c>
      <c r="C39" s="34"/>
      <c r="D39" s="34"/>
      <c r="E39" s="34"/>
      <c r="F39" s="34"/>
      <c r="G39" s="20"/>
      <c r="H39" s="20"/>
      <c r="I39" s="20"/>
      <c r="J39" s="20"/>
      <c r="K39" s="18"/>
    </row>
    <row r="40" spans="1:11" ht="18" customHeight="1" x14ac:dyDescent="0.15">
      <c r="A40" s="11" t="s">
        <v>37</v>
      </c>
      <c r="B40" s="7">
        <f>+SUM(C40:F40)</f>
        <v>0</v>
      </c>
      <c r="C40" s="34"/>
      <c r="D40" s="34"/>
      <c r="E40" s="34"/>
      <c r="F40" s="34"/>
      <c r="G40" s="20"/>
      <c r="H40" s="20"/>
      <c r="I40" s="20"/>
      <c r="J40" s="20"/>
      <c r="K40" s="18"/>
    </row>
    <row r="41" spans="1:11" ht="40.5" x14ac:dyDescent="0.15">
      <c r="A41" s="6" t="s">
        <v>21</v>
      </c>
      <c r="B41" s="8" t="s">
        <v>12</v>
      </c>
      <c r="C41" s="9" t="s">
        <v>20</v>
      </c>
      <c r="D41" s="9" t="s">
        <v>20</v>
      </c>
      <c r="E41" s="9" t="s">
        <v>20</v>
      </c>
      <c r="F41" s="9" t="s">
        <v>20</v>
      </c>
      <c r="G41" s="8" t="s">
        <v>12</v>
      </c>
      <c r="H41" s="8" t="s">
        <v>12</v>
      </c>
      <c r="I41" s="8" t="s">
        <v>12</v>
      </c>
      <c r="J41" s="8" t="s">
        <v>12</v>
      </c>
    </row>
    <row r="42" spans="1:11" ht="18" customHeight="1" x14ac:dyDescent="0.15">
      <c r="A42" s="11" t="s">
        <v>30</v>
      </c>
      <c r="B42" s="7">
        <f t="shared" ref="B42:B49" si="3">+SUM(G42:J42)</f>
        <v>0</v>
      </c>
      <c r="C42" s="34"/>
      <c r="D42" s="34"/>
      <c r="E42" s="34"/>
      <c r="F42" s="34"/>
      <c r="G42" s="7">
        <f>+ROUNDDOWN(C$39*C$40*C42/1000,0)</f>
        <v>0</v>
      </c>
      <c r="H42" s="7">
        <f>+ROUNDDOWN(D$39*D$40*D42/1000,0)</f>
        <v>0</v>
      </c>
      <c r="I42" s="7">
        <f>+ROUNDDOWN(E$39*E$40*E42/1000,0)</f>
        <v>0</v>
      </c>
      <c r="J42" s="7">
        <f>+ROUNDDOWN(F$39*F$40*F42/1000,0)</f>
        <v>0</v>
      </c>
    </row>
    <row r="43" spans="1:11" ht="18" customHeight="1" x14ac:dyDescent="0.15">
      <c r="A43" s="11" t="s">
        <v>31</v>
      </c>
      <c r="B43" s="7">
        <f t="shared" si="3"/>
        <v>0</v>
      </c>
      <c r="C43" s="34"/>
      <c r="D43" s="34"/>
      <c r="E43" s="34"/>
      <c r="F43" s="34"/>
      <c r="G43" s="7">
        <f t="shared" ref="G43:G49" si="4">+ROUNDDOWN(C$39*C$40*C43/1000,0)</f>
        <v>0</v>
      </c>
      <c r="H43" s="7">
        <f t="shared" ref="H43:J49" si="5">+ROUNDDOWN(D$39*D$40*D43/1000,0)</f>
        <v>0</v>
      </c>
      <c r="I43" s="7">
        <f t="shared" si="5"/>
        <v>0</v>
      </c>
      <c r="J43" s="7">
        <f t="shared" si="5"/>
        <v>0</v>
      </c>
    </row>
    <row r="44" spans="1:11" ht="18" customHeight="1" x14ac:dyDescent="0.15">
      <c r="A44" s="11" t="s">
        <v>32</v>
      </c>
      <c r="B44" s="7">
        <f t="shared" si="3"/>
        <v>0</v>
      </c>
      <c r="C44" s="34"/>
      <c r="D44" s="34"/>
      <c r="E44" s="34"/>
      <c r="F44" s="34"/>
      <c r="G44" s="7">
        <f t="shared" si="4"/>
        <v>0</v>
      </c>
      <c r="H44" s="7">
        <f t="shared" si="5"/>
        <v>0</v>
      </c>
      <c r="I44" s="7">
        <f t="shared" si="5"/>
        <v>0</v>
      </c>
      <c r="J44" s="7">
        <f t="shared" si="5"/>
        <v>0</v>
      </c>
    </row>
    <row r="45" spans="1:11" ht="18" customHeight="1" x14ac:dyDescent="0.15">
      <c r="A45" s="11" t="s">
        <v>33</v>
      </c>
      <c r="B45" s="7">
        <f t="shared" si="3"/>
        <v>0</v>
      </c>
      <c r="C45" s="34"/>
      <c r="D45" s="34"/>
      <c r="E45" s="34"/>
      <c r="F45" s="34"/>
      <c r="G45" s="7">
        <f t="shared" si="4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</row>
    <row r="46" spans="1:11" ht="18" customHeight="1" x14ac:dyDescent="0.15">
      <c r="A46" s="11" t="s">
        <v>34</v>
      </c>
      <c r="B46" s="7">
        <f t="shared" si="3"/>
        <v>0</v>
      </c>
      <c r="C46" s="34"/>
      <c r="D46" s="34"/>
      <c r="E46" s="34"/>
      <c r="F46" s="34"/>
      <c r="G46" s="7">
        <f t="shared" si="4"/>
        <v>0</v>
      </c>
      <c r="H46" s="7">
        <f t="shared" si="5"/>
        <v>0</v>
      </c>
      <c r="I46" s="7">
        <f t="shared" si="5"/>
        <v>0</v>
      </c>
      <c r="J46" s="7">
        <f t="shared" si="5"/>
        <v>0</v>
      </c>
    </row>
    <row r="47" spans="1:11" ht="18" customHeight="1" x14ac:dyDescent="0.15">
      <c r="A47" s="11" t="s">
        <v>35</v>
      </c>
      <c r="B47" s="7">
        <f t="shared" si="3"/>
        <v>0</v>
      </c>
      <c r="C47" s="34"/>
      <c r="D47" s="34"/>
      <c r="E47" s="34"/>
      <c r="F47" s="34"/>
      <c r="G47" s="7">
        <f t="shared" si="4"/>
        <v>0</v>
      </c>
      <c r="H47" s="7">
        <f t="shared" si="5"/>
        <v>0</v>
      </c>
      <c r="I47" s="7">
        <f t="shared" si="5"/>
        <v>0</v>
      </c>
      <c r="J47" s="7">
        <f t="shared" si="5"/>
        <v>0</v>
      </c>
    </row>
    <row r="48" spans="1:11" ht="18" customHeight="1" x14ac:dyDescent="0.15">
      <c r="A48" s="11" t="s">
        <v>23</v>
      </c>
      <c r="B48" s="7">
        <f t="shared" si="3"/>
        <v>0</v>
      </c>
      <c r="C48" s="34"/>
      <c r="D48" s="34"/>
      <c r="E48" s="34"/>
      <c r="F48" s="34"/>
      <c r="G48" s="7">
        <f t="shared" si="4"/>
        <v>0</v>
      </c>
      <c r="H48" s="7">
        <f t="shared" si="5"/>
        <v>0</v>
      </c>
      <c r="I48" s="7">
        <f t="shared" si="5"/>
        <v>0</v>
      </c>
      <c r="J48" s="7">
        <f t="shared" si="5"/>
        <v>0</v>
      </c>
    </row>
    <row r="49" spans="1:10" ht="18" customHeight="1" x14ac:dyDescent="0.15">
      <c r="A49" s="11" t="s">
        <v>24</v>
      </c>
      <c r="B49" s="7">
        <f t="shared" si="3"/>
        <v>0</v>
      </c>
      <c r="C49" s="34"/>
      <c r="D49" s="34"/>
      <c r="E49" s="34"/>
      <c r="F49" s="34"/>
      <c r="G49" s="7">
        <f t="shared" si="4"/>
        <v>0</v>
      </c>
      <c r="H49" s="7">
        <f t="shared" si="5"/>
        <v>0</v>
      </c>
      <c r="I49" s="7">
        <f t="shared" si="5"/>
        <v>0</v>
      </c>
      <c r="J49" s="7">
        <f t="shared" si="5"/>
        <v>0</v>
      </c>
    </row>
    <row r="50" spans="1:10" ht="18" customHeight="1" thickBot="1" x14ac:dyDescent="0.2">
      <c r="A50" s="11" t="s">
        <v>41</v>
      </c>
      <c r="B50" s="22">
        <f>+SUBTOTAL(9,B42:B49)</f>
        <v>0</v>
      </c>
      <c r="C50" s="7">
        <f t="shared" ref="C50:J50" si="6">+SUBTOTAL(9,C42:C49)</f>
        <v>0</v>
      </c>
      <c r="D50" s="7">
        <f t="shared" si="6"/>
        <v>0</v>
      </c>
      <c r="E50" s="7">
        <f t="shared" si="6"/>
        <v>0</v>
      </c>
      <c r="F50" s="7">
        <f t="shared" si="6"/>
        <v>0</v>
      </c>
      <c r="G50" s="7">
        <f>+SUBTOTAL(9,G42:G49)</f>
        <v>0</v>
      </c>
      <c r="H50" s="7">
        <f t="shared" si="6"/>
        <v>0</v>
      </c>
      <c r="I50" s="7">
        <f t="shared" si="6"/>
        <v>0</v>
      </c>
      <c r="J50" s="7">
        <f t="shared" si="6"/>
        <v>0</v>
      </c>
    </row>
    <row r="51" spans="1:10" ht="18" customHeight="1" thickBot="1" x14ac:dyDescent="0.2">
      <c r="A51" s="21" t="s">
        <v>16</v>
      </c>
      <c r="B51" s="23">
        <f>ROUNDUP(B50/30/IF(ISERROR(VLOOKUP($B$13,$H$4:$I$6,2,FALSE)),1,VLOOKUP($B$13,$H$4:$I$6,2,FALSE)),0)</f>
        <v>0</v>
      </c>
      <c r="C51" s="5"/>
      <c r="D51" s="5"/>
      <c r="E51" s="5"/>
      <c r="F51" s="5"/>
      <c r="G51" s="5"/>
      <c r="H51" s="5"/>
      <c r="I51" s="5"/>
      <c r="J51" s="5"/>
    </row>
    <row r="52" spans="1:10" ht="18" customHeight="1" x14ac:dyDescent="0.15">
      <c r="A52" s="13"/>
      <c r="B52" s="5"/>
      <c r="C52" s="5"/>
      <c r="D52" s="5"/>
      <c r="E52" s="5"/>
      <c r="F52" s="5"/>
      <c r="G52" s="5"/>
      <c r="H52" s="5"/>
      <c r="I52" s="5"/>
      <c r="J52" s="5"/>
    </row>
    <row r="53" spans="1:10" ht="18" customHeight="1" thickBot="1" x14ac:dyDescent="0.2">
      <c r="A53" s="11" t="s">
        <v>19</v>
      </c>
      <c r="B53" s="22">
        <f>+SUM(B32,B50)</f>
        <v>0</v>
      </c>
      <c r="C53" s="7">
        <f>+SUM(C29,C50)</f>
        <v>0</v>
      </c>
      <c r="D53" s="7">
        <f t="shared" ref="D53:F53" si="7">+SUM(D29,D50)</f>
        <v>0</v>
      </c>
      <c r="E53" s="7">
        <f t="shared" si="7"/>
        <v>0</v>
      </c>
      <c r="F53" s="7">
        <f t="shared" si="7"/>
        <v>0</v>
      </c>
      <c r="G53" s="5"/>
      <c r="H53" s="5"/>
      <c r="I53" s="5"/>
      <c r="J53" s="5"/>
    </row>
    <row r="54" spans="1:10" ht="18" customHeight="1" thickBot="1" x14ac:dyDescent="0.2">
      <c r="A54" s="21" t="s">
        <v>16</v>
      </c>
      <c r="B54" s="23">
        <f>+SUM(B33,B51)</f>
        <v>0</v>
      </c>
      <c r="C54" s="5"/>
      <c r="D54" s="5"/>
      <c r="E54" s="5"/>
      <c r="F54" s="5"/>
      <c r="G54" s="5"/>
      <c r="H54" s="5"/>
      <c r="I54" s="5"/>
      <c r="J54" s="5"/>
    </row>
  </sheetData>
  <sheetProtection sheet="1" objects="1" scenarios="1"/>
  <mergeCells count="11">
    <mergeCell ref="A36:A37"/>
    <mergeCell ref="B36:B37"/>
    <mergeCell ref="C36:F36"/>
    <mergeCell ref="E4:F4"/>
    <mergeCell ref="E5:F5"/>
    <mergeCell ref="A19:A20"/>
    <mergeCell ref="B19:B20"/>
    <mergeCell ref="C19:F19"/>
    <mergeCell ref="C30:F30"/>
    <mergeCell ref="B16:C16"/>
    <mergeCell ref="A7:F7"/>
  </mergeCells>
  <phoneticPr fontId="1"/>
  <dataValidations count="2">
    <dataValidation type="list" allowBlank="1" showInputMessage="1" showErrorMessage="1" sqref="B12" xr:uid="{44E57490-B0B0-4669-A2A7-BDFC03B24382}">
      <formula1>"地元産希望,県内産希望"</formula1>
    </dataValidation>
    <dataValidation type="list" allowBlank="1" showInputMessage="1" showErrorMessage="1" sqref="B13" xr:uid="{1266D5E9-AACA-4BA3-A30F-B801A056DD8B}">
      <formula1>"有洗米,無洗米"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834B-B834-4817-8C4F-F8FC5E05B700}">
  <sheetPr codeName="Sheet2">
    <pageSetUpPr fitToPage="1"/>
  </sheetPr>
  <dimension ref="A1:K54"/>
  <sheetViews>
    <sheetView showGridLines="0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56</v>
      </c>
      <c r="F1" s="10" t="s">
        <v>14</v>
      </c>
    </row>
    <row r="2" spans="1:10" s="1" customFormat="1" ht="12" x14ac:dyDescent="0.15">
      <c r="F2" s="31" t="s">
        <v>26</v>
      </c>
    </row>
    <row r="3" spans="1:10" s="1" customFormat="1" ht="12" x14ac:dyDescent="0.15">
      <c r="A3" s="16" t="s">
        <v>43</v>
      </c>
      <c r="F3" s="31" t="s">
        <v>15</v>
      </c>
    </row>
    <row r="4" spans="1:10" s="1" customFormat="1" ht="12" x14ac:dyDescent="0.15">
      <c r="D4" s="10" t="s">
        <v>25</v>
      </c>
      <c r="E4" s="49" t="s">
        <v>53</v>
      </c>
      <c r="F4" s="49"/>
      <c r="H4" s="25" t="s">
        <v>45</v>
      </c>
      <c r="I4" s="25" t="s">
        <v>44</v>
      </c>
    </row>
    <row r="5" spans="1:10" s="1" customFormat="1" ht="12" x14ac:dyDescent="0.15">
      <c r="D5" s="10" t="s">
        <v>2</v>
      </c>
      <c r="E5" s="49" t="s">
        <v>54</v>
      </c>
      <c r="F5" s="49"/>
      <c r="H5" s="26" t="s">
        <v>46</v>
      </c>
      <c r="I5" s="27">
        <v>0.9</v>
      </c>
    </row>
    <row r="6" spans="1:10" s="1" customFormat="1" ht="12" x14ac:dyDescent="0.15">
      <c r="E6" s="2"/>
      <c r="F6" s="2"/>
      <c r="H6" s="26" t="s">
        <v>47</v>
      </c>
      <c r="I6" s="27">
        <v>0.87</v>
      </c>
    </row>
    <row r="7" spans="1:10" s="1" customFormat="1" ht="14.25" customHeight="1" x14ac:dyDescent="0.15">
      <c r="A7" s="54" t="s">
        <v>55</v>
      </c>
      <c r="B7" s="54"/>
      <c r="C7" s="54"/>
      <c r="D7" s="54"/>
      <c r="E7" s="54"/>
      <c r="F7" s="54"/>
      <c r="G7" s="19"/>
      <c r="H7" s="19"/>
      <c r="I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42" t="s">
        <v>61</v>
      </c>
      <c r="B9" s="43"/>
      <c r="C9" s="43"/>
      <c r="D9" s="43"/>
      <c r="E9" s="43"/>
      <c r="F9" s="43"/>
    </row>
    <row r="10" spans="1:10" s="1" customFormat="1" ht="12" x14ac:dyDescent="0.15">
      <c r="A10" s="1" t="s">
        <v>36</v>
      </c>
    </row>
    <row r="11" spans="1:10" x14ac:dyDescent="0.15">
      <c r="D11" s="1" t="s">
        <v>63</v>
      </c>
    </row>
    <row r="12" spans="1:10" x14ac:dyDescent="0.15">
      <c r="A12" s="11" t="s">
        <v>64</v>
      </c>
      <c r="B12" s="36" t="s">
        <v>51</v>
      </c>
      <c r="D12" s="12"/>
      <c r="E12" s="8" t="s">
        <v>65</v>
      </c>
      <c r="F12" s="8" t="s">
        <v>3</v>
      </c>
    </row>
    <row r="13" spans="1:10" x14ac:dyDescent="0.15">
      <c r="A13" s="11" t="s">
        <v>18</v>
      </c>
      <c r="B13" s="36" t="s">
        <v>52</v>
      </c>
      <c r="D13" s="8" t="s">
        <v>4</v>
      </c>
      <c r="E13" s="37"/>
      <c r="F13" s="38"/>
    </row>
    <row r="14" spans="1:10" x14ac:dyDescent="0.15">
      <c r="A14" s="24" t="s">
        <v>42</v>
      </c>
      <c r="D14" s="8" t="s">
        <v>5</v>
      </c>
      <c r="E14" s="37"/>
      <c r="F14" s="38"/>
    </row>
    <row r="15" spans="1:10" x14ac:dyDescent="0.15">
      <c r="D15" s="17"/>
    </row>
    <row r="16" spans="1:10" ht="18" customHeight="1" x14ac:dyDescent="0.15">
      <c r="A16" s="11" t="s">
        <v>57</v>
      </c>
      <c r="B16" s="52"/>
      <c r="C16" s="53"/>
      <c r="D16"/>
      <c r="E16"/>
      <c r="F16"/>
      <c r="G16"/>
      <c r="H16"/>
      <c r="I16"/>
      <c r="J16"/>
    </row>
    <row r="17" spans="1:11" x14ac:dyDescent="0.15">
      <c r="A17" s="41"/>
      <c r="B17"/>
      <c r="C17"/>
      <c r="D17"/>
      <c r="E17"/>
      <c r="F17"/>
      <c r="G17"/>
      <c r="H17"/>
      <c r="I17"/>
      <c r="J17"/>
    </row>
    <row r="18" spans="1:11" x14ac:dyDescent="0.15">
      <c r="A18" s="44" t="s">
        <v>59</v>
      </c>
      <c r="B18" s="45"/>
      <c r="C18" s="45"/>
      <c r="D18"/>
      <c r="E18"/>
      <c r="F18"/>
      <c r="G18"/>
      <c r="H18"/>
      <c r="I18"/>
      <c r="J18"/>
    </row>
    <row r="19" spans="1:11" x14ac:dyDescent="0.15">
      <c r="A19" s="46" t="s">
        <v>1</v>
      </c>
      <c r="B19" s="47" t="s">
        <v>11</v>
      </c>
      <c r="C19" s="48" t="s">
        <v>13</v>
      </c>
      <c r="D19" s="48"/>
      <c r="E19" s="48"/>
      <c r="F19" s="48"/>
      <c r="G19"/>
      <c r="H19"/>
      <c r="I19"/>
      <c r="J19"/>
    </row>
    <row r="20" spans="1:11" ht="18" customHeight="1" x14ac:dyDescent="0.15">
      <c r="A20" s="46"/>
      <c r="B20" s="47"/>
      <c r="C20" s="39" t="s">
        <v>9</v>
      </c>
      <c r="D20" s="39" t="s">
        <v>10</v>
      </c>
      <c r="E20" s="39" t="s">
        <v>7</v>
      </c>
      <c r="F20" s="39" t="s">
        <v>8</v>
      </c>
      <c r="G20" s="6" t="s">
        <v>9</v>
      </c>
      <c r="H20" s="6" t="s">
        <v>10</v>
      </c>
      <c r="I20" s="6" t="s">
        <v>7</v>
      </c>
      <c r="J20" s="6" t="s">
        <v>8</v>
      </c>
      <c r="K20" s="18"/>
    </row>
    <row r="21" spans="1:11" ht="18" customHeight="1" x14ac:dyDescent="0.15">
      <c r="A21" s="11" t="s">
        <v>0</v>
      </c>
      <c r="B21" s="7">
        <f>+SUM(C21:F21)</f>
        <v>20</v>
      </c>
      <c r="C21" s="40">
        <v>12</v>
      </c>
      <c r="D21" s="40">
        <v>6</v>
      </c>
      <c r="E21" s="40">
        <v>1</v>
      </c>
      <c r="F21" s="40">
        <v>1</v>
      </c>
      <c r="G21" s="20"/>
      <c r="H21" s="20"/>
      <c r="I21" s="20"/>
      <c r="J21" s="20"/>
      <c r="K21" s="18"/>
    </row>
    <row r="22" spans="1:11" ht="18" customHeight="1" x14ac:dyDescent="0.15">
      <c r="A22" s="11" t="s">
        <v>38</v>
      </c>
      <c r="B22" s="14" t="s">
        <v>6</v>
      </c>
      <c r="C22" s="40">
        <v>80</v>
      </c>
      <c r="D22" s="40">
        <v>100</v>
      </c>
      <c r="E22" s="40">
        <v>80</v>
      </c>
      <c r="F22" s="40">
        <v>100</v>
      </c>
      <c r="G22" s="20"/>
      <c r="H22" s="20"/>
      <c r="I22" s="20"/>
      <c r="J22" s="20"/>
      <c r="K22" s="18"/>
    </row>
    <row r="23" spans="1:11" ht="18" customHeight="1" x14ac:dyDescent="0.15">
      <c r="A23" s="11" t="s">
        <v>37</v>
      </c>
      <c r="B23" s="7">
        <f>+SUM(C23:F23)</f>
        <v>13095</v>
      </c>
      <c r="C23" s="40">
        <v>8650</v>
      </c>
      <c r="D23" s="40">
        <v>4215</v>
      </c>
      <c r="E23" s="40">
        <v>120</v>
      </c>
      <c r="F23" s="40">
        <v>110</v>
      </c>
      <c r="G23" s="20"/>
      <c r="H23" s="20"/>
      <c r="I23" s="20"/>
      <c r="J23" s="20"/>
      <c r="K23" s="18"/>
    </row>
    <row r="24" spans="1:11" ht="40.5" x14ac:dyDescent="0.15">
      <c r="A24" s="6" t="s">
        <v>21</v>
      </c>
      <c r="B24" s="8" t="s">
        <v>12</v>
      </c>
      <c r="C24" s="9" t="s">
        <v>20</v>
      </c>
      <c r="D24" s="9" t="s">
        <v>20</v>
      </c>
      <c r="E24" s="9" t="s">
        <v>20</v>
      </c>
      <c r="F24" s="9" t="s">
        <v>20</v>
      </c>
      <c r="G24" s="8" t="s">
        <v>12</v>
      </c>
      <c r="H24" s="8" t="s">
        <v>12</v>
      </c>
      <c r="I24" s="8" t="s">
        <v>12</v>
      </c>
      <c r="J24" s="8" t="s">
        <v>12</v>
      </c>
    </row>
    <row r="25" spans="1:11" ht="18" customHeight="1" x14ac:dyDescent="0.15">
      <c r="A25" s="11" t="s">
        <v>22</v>
      </c>
      <c r="B25" s="7">
        <f>+SUM(G25:J25)</f>
        <v>10206</v>
      </c>
      <c r="C25" s="40">
        <v>9</v>
      </c>
      <c r="D25" s="40">
        <v>9</v>
      </c>
      <c r="E25" s="40">
        <v>9</v>
      </c>
      <c r="F25" s="40">
        <v>9</v>
      </c>
      <c r="G25" s="7">
        <f t="shared" ref="G25:J28" si="0">+ROUNDDOWN(C$22*C$23*C25/1000,0)</f>
        <v>6228</v>
      </c>
      <c r="H25" s="7">
        <f t="shared" si="0"/>
        <v>3793</v>
      </c>
      <c r="I25" s="7">
        <f t="shared" si="0"/>
        <v>86</v>
      </c>
      <c r="J25" s="7">
        <f t="shared" si="0"/>
        <v>99</v>
      </c>
    </row>
    <row r="26" spans="1:11" ht="18" customHeight="1" x14ac:dyDescent="0.15">
      <c r="A26" s="11" t="s">
        <v>27</v>
      </c>
      <c r="B26" s="7">
        <f t="shared" ref="B26:B28" si="1">+SUM(G26:J26)</f>
        <v>12474</v>
      </c>
      <c r="C26" s="40">
        <v>11</v>
      </c>
      <c r="D26" s="40">
        <v>11</v>
      </c>
      <c r="E26" s="40">
        <v>11</v>
      </c>
      <c r="F26" s="40">
        <v>11</v>
      </c>
      <c r="G26" s="7">
        <f t="shared" si="0"/>
        <v>7612</v>
      </c>
      <c r="H26" s="7">
        <f t="shared" si="0"/>
        <v>4636</v>
      </c>
      <c r="I26" s="7">
        <f t="shared" si="0"/>
        <v>105</v>
      </c>
      <c r="J26" s="7">
        <f t="shared" si="0"/>
        <v>121</v>
      </c>
    </row>
    <row r="27" spans="1:11" ht="18" customHeight="1" x14ac:dyDescent="0.15">
      <c r="A27" s="11" t="s">
        <v>28</v>
      </c>
      <c r="B27" s="7">
        <f t="shared" si="1"/>
        <v>12474</v>
      </c>
      <c r="C27" s="40">
        <v>11</v>
      </c>
      <c r="D27" s="40">
        <v>11</v>
      </c>
      <c r="E27" s="40">
        <v>11</v>
      </c>
      <c r="F27" s="40">
        <v>11</v>
      </c>
      <c r="G27" s="7">
        <f t="shared" si="0"/>
        <v>7612</v>
      </c>
      <c r="H27" s="7">
        <f t="shared" si="0"/>
        <v>4636</v>
      </c>
      <c r="I27" s="7">
        <f t="shared" si="0"/>
        <v>105</v>
      </c>
      <c r="J27" s="7">
        <f t="shared" si="0"/>
        <v>121</v>
      </c>
    </row>
    <row r="28" spans="1:11" ht="18" customHeight="1" x14ac:dyDescent="0.15">
      <c r="A28" s="11" t="s">
        <v>29</v>
      </c>
      <c r="B28" s="7">
        <f t="shared" si="1"/>
        <v>9072</v>
      </c>
      <c r="C28" s="40">
        <v>8</v>
      </c>
      <c r="D28" s="40">
        <v>8</v>
      </c>
      <c r="E28" s="40">
        <v>8</v>
      </c>
      <c r="F28" s="40">
        <v>8</v>
      </c>
      <c r="G28" s="7">
        <f t="shared" si="0"/>
        <v>5536</v>
      </c>
      <c r="H28" s="7">
        <f t="shared" si="0"/>
        <v>3372</v>
      </c>
      <c r="I28" s="7">
        <f t="shared" si="0"/>
        <v>76</v>
      </c>
      <c r="J28" s="7">
        <f t="shared" si="0"/>
        <v>88</v>
      </c>
    </row>
    <row r="29" spans="1:11" ht="18" customHeight="1" x14ac:dyDescent="0.15">
      <c r="A29" s="11" t="s">
        <v>39</v>
      </c>
      <c r="B29" s="7">
        <f>+SUBTOTAL(9,B25:B28)</f>
        <v>44226</v>
      </c>
      <c r="C29" s="7">
        <f>+SUBTOTAL(9,C25:C28)</f>
        <v>39</v>
      </c>
      <c r="D29" s="7">
        <f t="shared" ref="D29:F29" si="2">+SUBTOTAL(9,D25:D28)</f>
        <v>39</v>
      </c>
      <c r="E29" s="7">
        <f t="shared" si="2"/>
        <v>39</v>
      </c>
      <c r="F29" s="7">
        <f t="shared" si="2"/>
        <v>39</v>
      </c>
      <c r="G29" s="7">
        <f>+SUBTOTAL(9,G25:G28)</f>
        <v>26988</v>
      </c>
      <c r="H29" s="7">
        <f>+SUBTOTAL(9,H25:H28)</f>
        <v>16437</v>
      </c>
      <c r="I29" s="7">
        <f>+SUBTOTAL(9,I25:I28)</f>
        <v>372</v>
      </c>
      <c r="J29" s="7">
        <f>+SUBTOTAL(9,J25:J28)</f>
        <v>429</v>
      </c>
    </row>
    <row r="30" spans="1:11" ht="18" customHeight="1" x14ac:dyDescent="0.15">
      <c r="A30" s="11" t="s">
        <v>49</v>
      </c>
      <c r="B30" s="40">
        <v>560</v>
      </c>
      <c r="C30" s="55" t="s">
        <v>48</v>
      </c>
      <c r="D30" s="56"/>
      <c r="E30" s="56"/>
      <c r="F30" s="56"/>
      <c r="G30" s="5"/>
      <c r="H30" s="5"/>
      <c r="I30" s="5"/>
      <c r="J30" s="5"/>
    </row>
    <row r="31" spans="1:11" ht="18" customHeight="1" x14ac:dyDescent="0.15">
      <c r="A31" s="11" t="s">
        <v>40</v>
      </c>
      <c r="B31" s="40">
        <v>200</v>
      </c>
      <c r="C31" s="28" t="s">
        <v>50</v>
      </c>
      <c r="D31" s="5"/>
      <c r="E31" s="5"/>
      <c r="F31" s="5"/>
      <c r="G31" s="5"/>
      <c r="H31" s="5"/>
      <c r="I31" s="5"/>
      <c r="J31" s="5"/>
    </row>
    <row r="32" spans="1:11" ht="18" customHeight="1" thickBot="1" x14ac:dyDescent="0.2">
      <c r="A32" s="11" t="s">
        <v>17</v>
      </c>
      <c r="B32" s="22">
        <f>+SUM(B29,-B30,-B31)</f>
        <v>43466</v>
      </c>
      <c r="C32" s="5"/>
      <c r="D32" s="5"/>
      <c r="E32" s="5"/>
      <c r="F32" s="5"/>
      <c r="G32" s="5"/>
      <c r="H32" s="5"/>
      <c r="I32" s="5"/>
      <c r="J32" s="5"/>
    </row>
    <row r="33" spans="1:11" ht="18" customHeight="1" thickBot="1" x14ac:dyDescent="0.2">
      <c r="A33" s="21" t="s">
        <v>16</v>
      </c>
      <c r="B33" s="23">
        <f>ROUNDUP(B32/30/IF(ISERROR(VLOOKUP($B$13,$H$4:$I$6,2,FALSE)),1,VLOOKUP($B$13,$H$4:$I$6,2,FALSE)),0)</f>
        <v>1610</v>
      </c>
      <c r="C33" s="5"/>
      <c r="D33" s="5"/>
      <c r="E33" s="5"/>
      <c r="F33" s="5"/>
      <c r="G33" s="5"/>
      <c r="H33" s="5"/>
      <c r="I33" s="5"/>
      <c r="J33" s="5"/>
    </row>
    <row r="34" spans="1:11" ht="17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1" x14ac:dyDescent="0.15">
      <c r="A35" s="44" t="s">
        <v>62</v>
      </c>
      <c r="B35" s="45"/>
      <c r="C35" s="45"/>
      <c r="D35"/>
      <c r="E35"/>
      <c r="F35"/>
      <c r="G35"/>
      <c r="H35"/>
      <c r="I35"/>
      <c r="J35"/>
    </row>
    <row r="36" spans="1:11" x14ac:dyDescent="0.15">
      <c r="A36" s="46" t="s">
        <v>1</v>
      </c>
      <c r="B36" s="47" t="s">
        <v>11</v>
      </c>
      <c r="C36" s="48" t="s">
        <v>13</v>
      </c>
      <c r="D36" s="48"/>
      <c r="E36" s="48"/>
      <c r="F36" s="48"/>
      <c r="G36"/>
      <c r="H36"/>
      <c r="I36"/>
      <c r="J36"/>
    </row>
    <row r="37" spans="1:11" ht="18" customHeight="1" x14ac:dyDescent="0.15">
      <c r="A37" s="46"/>
      <c r="B37" s="47"/>
      <c r="C37" s="39" t="s">
        <v>9</v>
      </c>
      <c r="D37" s="39" t="s">
        <v>10</v>
      </c>
      <c r="E37" s="39" t="s">
        <v>7</v>
      </c>
      <c r="F37" s="39" t="s">
        <v>8</v>
      </c>
      <c r="G37" s="6" t="s">
        <v>9</v>
      </c>
      <c r="H37" s="6" t="s">
        <v>10</v>
      </c>
      <c r="I37" s="6" t="s">
        <v>7</v>
      </c>
      <c r="J37" s="6" t="s">
        <v>8</v>
      </c>
      <c r="K37" s="18"/>
    </row>
    <row r="38" spans="1:11" ht="18" customHeight="1" x14ac:dyDescent="0.15">
      <c r="A38" s="11" t="s">
        <v>0</v>
      </c>
      <c r="B38" s="7">
        <f>+SUM(C38,H38,I38,J38)</f>
        <v>12</v>
      </c>
      <c r="C38" s="40">
        <v>12</v>
      </c>
      <c r="D38" s="40">
        <v>6</v>
      </c>
      <c r="E38" s="40">
        <v>1</v>
      </c>
      <c r="F38" s="40">
        <v>1</v>
      </c>
      <c r="G38" s="20"/>
      <c r="H38" s="20"/>
      <c r="I38" s="20"/>
      <c r="J38" s="20"/>
      <c r="K38" s="18"/>
    </row>
    <row r="39" spans="1:11" ht="18" customHeight="1" x14ac:dyDescent="0.15">
      <c r="A39" s="11" t="s">
        <v>38</v>
      </c>
      <c r="B39" s="14" t="s">
        <v>6</v>
      </c>
      <c r="C39" s="40">
        <v>80</v>
      </c>
      <c r="D39" s="40">
        <v>100</v>
      </c>
      <c r="E39" s="40">
        <v>80</v>
      </c>
      <c r="F39" s="40">
        <v>100</v>
      </c>
      <c r="G39" s="20"/>
      <c r="H39" s="20"/>
      <c r="I39" s="20"/>
      <c r="J39" s="20"/>
      <c r="K39" s="18"/>
    </row>
    <row r="40" spans="1:11" ht="18" customHeight="1" x14ac:dyDescent="0.15">
      <c r="A40" s="11" t="s">
        <v>37</v>
      </c>
      <c r="B40" s="7">
        <f>+SUM(C40:F40)</f>
        <v>12866</v>
      </c>
      <c r="C40" s="40">
        <v>8500</v>
      </c>
      <c r="D40" s="40">
        <v>4150</v>
      </c>
      <c r="E40" s="40">
        <v>116</v>
      </c>
      <c r="F40" s="40">
        <v>100</v>
      </c>
      <c r="G40" s="20"/>
      <c r="H40" s="20"/>
      <c r="I40" s="20"/>
      <c r="J40" s="20"/>
      <c r="K40" s="18"/>
    </row>
    <row r="41" spans="1:11" ht="40.5" x14ac:dyDescent="0.15">
      <c r="A41" s="6" t="s">
        <v>21</v>
      </c>
      <c r="B41" s="8" t="s">
        <v>12</v>
      </c>
      <c r="C41" s="9" t="s">
        <v>20</v>
      </c>
      <c r="D41" s="9" t="s">
        <v>20</v>
      </c>
      <c r="E41" s="9" t="s">
        <v>20</v>
      </c>
      <c r="F41" s="9" t="s">
        <v>20</v>
      </c>
      <c r="G41" s="8" t="s">
        <v>12</v>
      </c>
      <c r="H41" s="8" t="s">
        <v>12</v>
      </c>
      <c r="I41" s="8" t="s">
        <v>12</v>
      </c>
      <c r="J41" s="8" t="s">
        <v>12</v>
      </c>
    </row>
    <row r="42" spans="1:11" ht="18" customHeight="1" x14ac:dyDescent="0.15">
      <c r="A42" s="11" t="s">
        <v>30</v>
      </c>
      <c r="B42" s="7">
        <f t="shared" ref="B42:B49" si="3">+SUM(G42:J42)</f>
        <v>6675</v>
      </c>
      <c r="C42" s="40">
        <v>6</v>
      </c>
      <c r="D42" s="40">
        <v>6</v>
      </c>
      <c r="E42" s="40">
        <v>6</v>
      </c>
      <c r="F42" s="40">
        <v>5</v>
      </c>
      <c r="G42" s="7">
        <f>+ROUNDDOWN(C$39*C$40*C42/1000,0)</f>
        <v>4080</v>
      </c>
      <c r="H42" s="7">
        <f>+ROUNDDOWN(D$39*D$40*D42/1000,0)</f>
        <v>2490</v>
      </c>
      <c r="I42" s="7">
        <f>+ROUNDDOWN(E$39*E$40*E42/1000,0)</f>
        <v>55</v>
      </c>
      <c r="J42" s="7">
        <f>+ROUNDDOWN(F$39*F$40*F42/1000,0)</f>
        <v>50</v>
      </c>
    </row>
    <row r="43" spans="1:11" ht="18" customHeight="1" x14ac:dyDescent="0.15">
      <c r="A43" s="11" t="s">
        <v>31</v>
      </c>
      <c r="B43" s="7">
        <f t="shared" si="3"/>
        <v>13301</v>
      </c>
      <c r="C43" s="40">
        <v>12</v>
      </c>
      <c r="D43" s="40">
        <v>12</v>
      </c>
      <c r="E43" s="40">
        <v>12</v>
      </c>
      <c r="F43" s="40">
        <v>5</v>
      </c>
      <c r="G43" s="7">
        <f t="shared" ref="G43:J49" si="4">+ROUNDDOWN(C$39*C$40*C43/1000,0)</f>
        <v>8160</v>
      </c>
      <c r="H43" s="7">
        <f t="shared" si="4"/>
        <v>4980</v>
      </c>
      <c r="I43" s="7">
        <f t="shared" si="4"/>
        <v>111</v>
      </c>
      <c r="J43" s="7">
        <f t="shared" si="4"/>
        <v>50</v>
      </c>
    </row>
    <row r="44" spans="1:11" ht="18" customHeight="1" x14ac:dyDescent="0.15">
      <c r="A44" s="11" t="s">
        <v>32</v>
      </c>
      <c r="B44" s="7">
        <f t="shared" si="3"/>
        <v>12187</v>
      </c>
      <c r="C44" s="40">
        <v>11</v>
      </c>
      <c r="D44" s="40">
        <v>11</v>
      </c>
      <c r="E44" s="40">
        <v>11</v>
      </c>
      <c r="F44" s="40">
        <v>4</v>
      </c>
      <c r="G44" s="7">
        <f t="shared" si="4"/>
        <v>7480</v>
      </c>
      <c r="H44" s="7">
        <f t="shared" si="4"/>
        <v>4565</v>
      </c>
      <c r="I44" s="7">
        <f t="shared" si="4"/>
        <v>102</v>
      </c>
      <c r="J44" s="7">
        <f t="shared" si="4"/>
        <v>40</v>
      </c>
    </row>
    <row r="45" spans="1:11" ht="18" customHeight="1" x14ac:dyDescent="0.15">
      <c r="A45" s="11" t="s">
        <v>33</v>
      </c>
      <c r="B45" s="7">
        <f t="shared" si="3"/>
        <v>8864</v>
      </c>
      <c r="C45" s="40">
        <v>8</v>
      </c>
      <c r="D45" s="40">
        <v>8</v>
      </c>
      <c r="E45" s="40">
        <v>8</v>
      </c>
      <c r="F45" s="40">
        <v>3</v>
      </c>
      <c r="G45" s="7">
        <f t="shared" si="4"/>
        <v>5440</v>
      </c>
      <c r="H45" s="7">
        <f t="shared" si="4"/>
        <v>3320</v>
      </c>
      <c r="I45" s="7">
        <f t="shared" si="4"/>
        <v>74</v>
      </c>
      <c r="J45" s="7">
        <f t="shared" si="4"/>
        <v>30</v>
      </c>
    </row>
    <row r="46" spans="1:11" ht="18" customHeight="1" x14ac:dyDescent="0.15">
      <c r="A46" s="11" t="s">
        <v>34</v>
      </c>
      <c r="B46" s="7">
        <f t="shared" si="3"/>
        <v>4437</v>
      </c>
      <c r="C46" s="40">
        <v>4</v>
      </c>
      <c r="D46" s="40">
        <v>4</v>
      </c>
      <c r="E46" s="40">
        <v>4</v>
      </c>
      <c r="F46" s="40">
        <v>2</v>
      </c>
      <c r="G46" s="7">
        <f t="shared" si="4"/>
        <v>2720</v>
      </c>
      <c r="H46" s="7">
        <f t="shared" si="4"/>
        <v>1660</v>
      </c>
      <c r="I46" s="7">
        <f t="shared" si="4"/>
        <v>37</v>
      </c>
      <c r="J46" s="7">
        <f t="shared" si="4"/>
        <v>20</v>
      </c>
    </row>
    <row r="47" spans="1:11" ht="18" customHeight="1" x14ac:dyDescent="0.15">
      <c r="A47" s="11" t="s">
        <v>35</v>
      </c>
      <c r="B47" s="7">
        <f t="shared" si="3"/>
        <v>9978</v>
      </c>
      <c r="C47" s="40">
        <v>9</v>
      </c>
      <c r="D47" s="40">
        <v>9</v>
      </c>
      <c r="E47" s="40">
        <v>9</v>
      </c>
      <c r="F47" s="40">
        <v>4</v>
      </c>
      <c r="G47" s="7">
        <f t="shared" si="4"/>
        <v>6120</v>
      </c>
      <c r="H47" s="7">
        <f t="shared" si="4"/>
        <v>3735</v>
      </c>
      <c r="I47" s="7">
        <f t="shared" si="4"/>
        <v>83</v>
      </c>
      <c r="J47" s="7">
        <f t="shared" si="4"/>
        <v>40</v>
      </c>
    </row>
    <row r="48" spans="1:11" ht="18" customHeight="1" x14ac:dyDescent="0.15">
      <c r="A48" s="11" t="s">
        <v>23</v>
      </c>
      <c r="B48" s="7">
        <f t="shared" si="3"/>
        <v>13311</v>
      </c>
      <c r="C48" s="40">
        <v>12</v>
      </c>
      <c r="D48" s="40">
        <v>12</v>
      </c>
      <c r="E48" s="40">
        <v>12</v>
      </c>
      <c r="F48" s="40">
        <v>6</v>
      </c>
      <c r="G48" s="7">
        <f t="shared" si="4"/>
        <v>8160</v>
      </c>
      <c r="H48" s="7">
        <f t="shared" si="4"/>
        <v>4980</v>
      </c>
      <c r="I48" s="7">
        <f t="shared" si="4"/>
        <v>111</v>
      </c>
      <c r="J48" s="7">
        <f t="shared" si="4"/>
        <v>60</v>
      </c>
    </row>
    <row r="49" spans="1:10" ht="18" customHeight="1" x14ac:dyDescent="0.15">
      <c r="A49" s="11" t="s">
        <v>24</v>
      </c>
      <c r="B49" s="7">
        <f t="shared" si="3"/>
        <v>12197</v>
      </c>
      <c r="C49" s="40">
        <v>11</v>
      </c>
      <c r="D49" s="40">
        <v>11</v>
      </c>
      <c r="E49" s="40">
        <v>11</v>
      </c>
      <c r="F49" s="40">
        <v>5</v>
      </c>
      <c r="G49" s="7">
        <f t="shared" si="4"/>
        <v>7480</v>
      </c>
      <c r="H49" s="7">
        <f t="shared" si="4"/>
        <v>4565</v>
      </c>
      <c r="I49" s="7">
        <f t="shared" si="4"/>
        <v>102</v>
      </c>
      <c r="J49" s="7">
        <f t="shared" si="4"/>
        <v>50</v>
      </c>
    </row>
    <row r="50" spans="1:10" ht="18" customHeight="1" thickBot="1" x14ac:dyDescent="0.2">
      <c r="A50" s="11" t="s">
        <v>41</v>
      </c>
      <c r="B50" s="22">
        <f>+SUBTOTAL(9,B42:B49)</f>
        <v>80950</v>
      </c>
      <c r="C50" s="7">
        <f t="shared" ref="C50:J50" si="5">+SUBTOTAL(9,C42:C49)</f>
        <v>73</v>
      </c>
      <c r="D50" s="7">
        <f t="shared" si="5"/>
        <v>73</v>
      </c>
      <c r="E50" s="7">
        <f t="shared" si="5"/>
        <v>73</v>
      </c>
      <c r="F50" s="7">
        <f t="shared" si="5"/>
        <v>34</v>
      </c>
      <c r="G50" s="7">
        <f>+SUBTOTAL(9,G42:G49)</f>
        <v>49640</v>
      </c>
      <c r="H50" s="7">
        <f t="shared" si="5"/>
        <v>30295</v>
      </c>
      <c r="I50" s="7">
        <f t="shared" si="5"/>
        <v>675</v>
      </c>
      <c r="J50" s="7">
        <f t="shared" si="5"/>
        <v>340</v>
      </c>
    </row>
    <row r="51" spans="1:10" ht="18" customHeight="1" thickBot="1" x14ac:dyDescent="0.2">
      <c r="A51" s="21" t="s">
        <v>16</v>
      </c>
      <c r="B51" s="23">
        <f>ROUNDUP(B50/30/IF(ISERROR(VLOOKUP($B$13,$H$4:$I$6,2,FALSE)),1,VLOOKUP($B$13,$H$4:$I$6,2,FALSE)),0)</f>
        <v>2999</v>
      </c>
      <c r="C51" s="5"/>
      <c r="D51" s="5"/>
      <c r="E51" s="5"/>
      <c r="F51" s="5"/>
      <c r="G51" s="5"/>
      <c r="H51" s="5"/>
      <c r="I51" s="5"/>
      <c r="J51" s="5"/>
    </row>
    <row r="52" spans="1:10" ht="18" customHeight="1" x14ac:dyDescent="0.15">
      <c r="A52" s="13"/>
      <c r="B52" s="5"/>
      <c r="C52" s="5"/>
      <c r="D52" s="5"/>
      <c r="E52" s="5"/>
      <c r="F52" s="5"/>
      <c r="G52" s="5"/>
      <c r="H52" s="5"/>
      <c r="I52" s="5"/>
      <c r="J52" s="5"/>
    </row>
    <row r="53" spans="1:10" ht="18" customHeight="1" thickBot="1" x14ac:dyDescent="0.2">
      <c r="A53" s="11" t="s">
        <v>19</v>
      </c>
      <c r="B53" s="22">
        <f>+SUM(B32,B50)</f>
        <v>124416</v>
      </c>
      <c r="C53" s="7">
        <f>+SUM(C29,C50)</f>
        <v>112</v>
      </c>
      <c r="D53" s="7">
        <f t="shared" ref="D53:F53" si="6">+SUM(D29,D50)</f>
        <v>112</v>
      </c>
      <c r="E53" s="7">
        <f t="shared" si="6"/>
        <v>112</v>
      </c>
      <c r="F53" s="7">
        <f t="shared" si="6"/>
        <v>73</v>
      </c>
      <c r="G53" s="5"/>
      <c r="H53" s="5"/>
      <c r="I53" s="5"/>
      <c r="J53" s="5"/>
    </row>
    <row r="54" spans="1:10" ht="18" customHeight="1" thickBot="1" x14ac:dyDescent="0.2">
      <c r="A54" s="21" t="s">
        <v>16</v>
      </c>
      <c r="B54" s="23">
        <f>+SUM(B33,B51)</f>
        <v>4609</v>
      </c>
      <c r="C54" s="5"/>
      <c r="D54" s="5"/>
      <c r="E54" s="5"/>
      <c r="F54" s="5"/>
      <c r="G54" s="5"/>
      <c r="H54" s="5"/>
      <c r="I54" s="5"/>
      <c r="J54" s="5"/>
    </row>
  </sheetData>
  <sheetProtection sheet="1" objects="1" scenarios="1"/>
  <mergeCells count="11">
    <mergeCell ref="A36:A37"/>
    <mergeCell ref="B36:B37"/>
    <mergeCell ref="C36:F36"/>
    <mergeCell ref="E4:F4"/>
    <mergeCell ref="E5:F5"/>
    <mergeCell ref="A19:A20"/>
    <mergeCell ref="B19:B20"/>
    <mergeCell ref="C19:F19"/>
    <mergeCell ref="C30:F30"/>
    <mergeCell ref="B16:C16"/>
    <mergeCell ref="A7:F7"/>
  </mergeCells>
  <phoneticPr fontId="1"/>
  <dataValidations count="2">
    <dataValidation type="list" allowBlank="1" showInputMessage="1" showErrorMessage="1" sqref="B13" xr:uid="{7E48BD47-15BA-4992-A508-04A238FC43AD}">
      <formula1>"有洗米,無洗米"</formula1>
    </dataValidation>
    <dataValidation type="list" allowBlank="1" showInputMessage="1" showErrorMessage="1" sqref="B12" xr:uid="{6838F550-17EE-4098-99F6-B9006FF97AB1}">
      <formula1>"地元産希望,県内産希望"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12-11</vt:lpstr>
      <vt:lpstr>記入例</vt:lpstr>
      <vt:lpstr>'12-11'!Print_Area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 健太郎</cp:lastModifiedBy>
  <cp:lastPrinted>2024-07-17T09:01:14Z</cp:lastPrinted>
  <dcterms:created xsi:type="dcterms:W3CDTF">2004-06-03T01:22:27Z</dcterms:created>
  <dcterms:modified xsi:type="dcterms:W3CDTF">2024-07-17T09:01:20Z</dcterms:modified>
</cp:coreProperties>
</file>